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oyi1" sheetId="1" r:id="rId1"/>
    <sheet name="oyi2" sheetId="2" r:id="rId2"/>
    <sheet name="oyi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<sst xmlns="http://schemas.openxmlformats.org/spreadsheetml/2006/main" count="274" uniqueCount="69">
  <si>
    <t>OBLIGACIONES E INVERSIONES DE LAS EMPRESAS ASEGURADORAS</t>
  </si>
  <si>
    <t>Al 30 DE JUNIO DE 1998</t>
  </si>
  <si>
    <t>(En miles de Nuevos Soles)</t>
  </si>
  <si>
    <t>EXPRESADO EN CIFRAS AJUSTADAS A LA INFLACIÓN</t>
  </si>
  <si>
    <t>El Pacífico</t>
  </si>
  <si>
    <t>El Sol</t>
  </si>
  <si>
    <t>Generali</t>
  </si>
  <si>
    <t>La Fenix</t>
  </si>
  <si>
    <t>La</t>
  </si>
  <si>
    <t xml:space="preserve">La </t>
  </si>
  <si>
    <t>Popular y</t>
  </si>
  <si>
    <t>Rimac</t>
  </si>
  <si>
    <t>Santander</t>
  </si>
  <si>
    <t>Secrex</t>
  </si>
  <si>
    <t>Sul</t>
  </si>
  <si>
    <t xml:space="preserve">Wiese </t>
  </si>
  <si>
    <t>Total</t>
  </si>
  <si>
    <t>CONCEPTOS</t>
  </si>
  <si>
    <t xml:space="preserve">Peruano </t>
  </si>
  <si>
    <t>Vida</t>
  </si>
  <si>
    <t>Nacional</t>
  </si>
  <si>
    <t>Perú</t>
  </si>
  <si>
    <t>Interseguro</t>
  </si>
  <si>
    <t>Peruana</t>
  </si>
  <si>
    <t>Positiva</t>
  </si>
  <si>
    <t>Real</t>
  </si>
  <si>
    <t>Vitalicia</t>
  </si>
  <si>
    <t>Porvenir</t>
  </si>
  <si>
    <t>Internacional</t>
  </si>
  <si>
    <t>América</t>
  </si>
  <si>
    <t>Aetna</t>
  </si>
  <si>
    <t>General</t>
  </si>
  <si>
    <t>Suiza</t>
  </si>
  <si>
    <t>OBLIGACIONES TÉCNICAS (1)</t>
  </si>
  <si>
    <t>RESERVAS TÉCNICAS PREVISIONALES</t>
  </si>
  <si>
    <t>RESERVA DE RIESGOS EN CURSO</t>
  </si>
  <si>
    <t>RESERVA PARA RIESGOS CATASTRÓFICOS</t>
  </si>
  <si>
    <t>OTRAS RESERVAS TÉCNICAS</t>
  </si>
  <si>
    <t xml:space="preserve">PATRIMONIO DE SOLVENCIA </t>
  </si>
  <si>
    <t>FONDO DE GARANTÍA</t>
  </si>
  <si>
    <t>INVERSIONES Y ACTIVOS ELEGIBLES APLICADOS                  DE ACUERDO A LOS LÍMITES LEGALES (2)</t>
  </si>
  <si>
    <t>CAJA</t>
  </si>
  <si>
    <t>DEPÓSITOS E IMPOSICIONES SISTEMA FINANCIERO</t>
  </si>
  <si>
    <t>VALORES EMITIDOS POR EL GBNO. CENTRAL O BCR</t>
  </si>
  <si>
    <t>TITULOS REPRES.:BONOS EMIT. POR EL SIST. FINANCIERO</t>
  </si>
  <si>
    <t>LETRAS,CÉDULAS HIPOTECARIAS</t>
  </si>
  <si>
    <t>BONOS EMPRESARIALES CALIFICADOS</t>
  </si>
  <si>
    <t>ACCIONES COTIZADAS Y FONDOS MUTUOS</t>
  </si>
  <si>
    <t>INVERSIONES EN EL EXTERIOR</t>
  </si>
  <si>
    <t>INMUEBLES</t>
  </si>
  <si>
    <t>PRIMAS POR COBRAR A AFP</t>
  </si>
  <si>
    <t>PRIMAS NO VENCIDAS Y NO DEVENGADAS</t>
  </si>
  <si>
    <t>PRESTAMOS ASEGURADOS VIDA</t>
  </si>
  <si>
    <t>PRIMAS POR COBRAR A CEDENTES</t>
  </si>
  <si>
    <t>OTRAS INVERSIONES</t>
  </si>
  <si>
    <t>SUPERAVIT (DÉFICIT) DE INVERSIÓN :  (2) - (1)</t>
  </si>
  <si>
    <t>INVERSIONES Y ACTIVOS  ELEGIBLES NO APLICADOS (3)</t>
  </si>
  <si>
    <t>ACCIONES COTIZADAS EN BOLSA</t>
  </si>
  <si>
    <t>OTRAS INVERSIONES AUTORIZADAS POR LA SBS.</t>
  </si>
  <si>
    <t>INVERSIONES NO ELEGIBLES (4)</t>
  </si>
  <si>
    <t>CAPTACIONES DE INSTITUCIONES FINANCIERAS</t>
  </si>
  <si>
    <t>ACCIONES NO COTIZADAS Y FONDOS MUTUOS</t>
  </si>
  <si>
    <t>INVERSIONES NO APLICADAS Y NO ELEGIBLES : (3) + (4)</t>
  </si>
  <si>
    <t>PARTICIPACIÓN DE LA CARTERA DE INVERSIONES ELEGIBLES EN LA CARTERA TOTAL</t>
  </si>
  <si>
    <t>Interseguros</t>
  </si>
  <si>
    <t>INVERSIONES</t>
  </si>
  <si>
    <t>TOTAL GENERAL</t>
  </si>
  <si>
    <t>PARTICIPACIÓN DE LA CARTERA DE INVERSIONES ELEGIBLES EN EL SISTEMA</t>
  </si>
  <si>
    <t>EVOLUCIÓN DE LA CARTERA DE INVERSIONES ELEGIBLES DEL SISTEMA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</si>
</sst>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1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sz val="9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3" xfId="0" applyFont="1" applyBorder="1" applyAlignment="1" quotePrefix="1">
      <alignment horizontal="left" vertical="center"/>
    </xf>
    <xf numFmtId="3" fontId="4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4" xfId="0" applyFont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4" xfId="0" applyFont="1" applyBorder="1" applyAlignment="1" quotePrefix="1">
      <alignment horizontal="lef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0" fontId="2" fillId="0" borderId="7" xfId="19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 quotePrefix="1">
      <alignment horizontal="left"/>
    </xf>
    <xf numFmtId="0" fontId="8" fillId="0" borderId="13" xfId="0" applyFont="1" applyBorder="1" applyAlignment="1">
      <alignment horizontal="left"/>
    </xf>
    <xf numFmtId="10" fontId="2" fillId="0" borderId="13" xfId="19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0" fillId="0" borderId="0" xfId="19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17" fontId="8" fillId="0" borderId="1" xfId="0" applyNumberFormat="1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1" xfId="1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3" fontId="8" fillId="0" borderId="13" xfId="0" applyNumberFormat="1" applyFont="1" applyBorder="1" applyAlignment="1">
      <alignment horizontal="right"/>
    </xf>
    <xf numFmtId="10" fontId="8" fillId="0" borderId="13" xfId="19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nuevo\seg\JUN98\SERIE-HI\PCAR9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nver may.98"/>
    </sheetNames>
    <sheetDataSet>
      <sheetData sheetId="0">
        <row r="16">
          <cell r="D16">
            <v>240368</v>
          </cell>
          <cell r="E16">
            <v>153980.33564900002</v>
          </cell>
          <cell r="F16">
            <v>47815</v>
          </cell>
          <cell r="G16">
            <v>89098</v>
          </cell>
          <cell r="H16">
            <v>4320.3099999999995</v>
          </cell>
          <cell r="I16">
            <v>60305.216</v>
          </cell>
          <cell r="J16">
            <v>226336</v>
          </cell>
          <cell r="K16">
            <v>3498</v>
          </cell>
          <cell r="L16">
            <v>35903</v>
          </cell>
          <cell r="M16">
            <v>73726</v>
          </cell>
          <cell r="N16">
            <v>262621</v>
          </cell>
          <cell r="O16">
            <v>15009.070000000002</v>
          </cell>
          <cell r="P16">
            <v>5578.432000000001</v>
          </cell>
          <cell r="Q16">
            <v>35024</v>
          </cell>
          <cell r="R16">
            <v>251375</v>
          </cell>
          <cell r="S16">
            <v>1504957.3636490002</v>
          </cell>
        </row>
        <row r="17">
          <cell r="D17">
            <v>3067</v>
          </cell>
          <cell r="E17">
            <v>533.92</v>
          </cell>
          <cell r="F17">
            <v>873</v>
          </cell>
          <cell r="G17">
            <v>1292</v>
          </cell>
          <cell r="H17">
            <v>82.22</v>
          </cell>
          <cell r="I17">
            <v>1187.016</v>
          </cell>
          <cell r="J17">
            <v>3493</v>
          </cell>
          <cell r="K17">
            <v>58</v>
          </cell>
          <cell r="L17">
            <v>605</v>
          </cell>
          <cell r="M17">
            <v>1356</v>
          </cell>
          <cell r="N17">
            <v>1530</v>
          </cell>
          <cell r="O17">
            <v>242.9</v>
          </cell>
          <cell r="P17">
            <v>69.676</v>
          </cell>
          <cell r="Q17">
            <v>203</v>
          </cell>
          <cell r="R17">
            <v>4277</v>
          </cell>
          <cell r="S17">
            <v>18869.732</v>
          </cell>
        </row>
        <row r="18">
          <cell r="D18">
            <v>9983</v>
          </cell>
          <cell r="E18">
            <v>13837.417000000001</v>
          </cell>
          <cell r="F18">
            <v>3020</v>
          </cell>
          <cell r="G18">
            <v>12925</v>
          </cell>
          <cell r="H18">
            <v>822.17</v>
          </cell>
          <cell r="I18">
            <v>3617.14</v>
          </cell>
          <cell r="J18">
            <v>22054</v>
          </cell>
          <cell r="K18">
            <v>696</v>
          </cell>
          <cell r="L18">
            <v>5353</v>
          </cell>
          <cell r="M18">
            <v>13778</v>
          </cell>
          <cell r="N18">
            <v>43960</v>
          </cell>
          <cell r="O18">
            <v>2402.4</v>
          </cell>
          <cell r="P18">
            <v>696.763</v>
          </cell>
          <cell r="Q18">
            <v>0</v>
          </cell>
          <cell r="R18">
            <v>46991</v>
          </cell>
          <cell r="S18">
            <v>180135.89</v>
          </cell>
        </row>
        <row r="19">
          <cell r="D19">
            <v>1141</v>
          </cell>
          <cell r="E19">
            <v>25484.69941</v>
          </cell>
          <cell r="F19">
            <v>0</v>
          </cell>
          <cell r="G19">
            <v>9</v>
          </cell>
          <cell r="H19">
            <v>0</v>
          </cell>
          <cell r="I19">
            <v>0</v>
          </cell>
          <cell r="J19">
            <v>15877</v>
          </cell>
          <cell r="K19">
            <v>8</v>
          </cell>
          <cell r="L19">
            <v>0</v>
          </cell>
          <cell r="N19">
            <v>6999</v>
          </cell>
          <cell r="O19">
            <v>808.63</v>
          </cell>
          <cell r="P19">
            <v>0</v>
          </cell>
          <cell r="Q19">
            <v>0</v>
          </cell>
          <cell r="R19">
            <v>33241</v>
          </cell>
          <cell r="S19">
            <v>83568.32941</v>
          </cell>
        </row>
        <row r="20">
          <cell r="D20">
            <v>7865</v>
          </cell>
          <cell r="E20">
            <v>39942.397319</v>
          </cell>
          <cell r="F20">
            <v>3513</v>
          </cell>
          <cell r="G20">
            <v>6833</v>
          </cell>
          <cell r="H20">
            <v>1195</v>
          </cell>
          <cell r="I20">
            <v>580</v>
          </cell>
          <cell r="J20">
            <v>39135</v>
          </cell>
          <cell r="L20">
            <v>2299</v>
          </cell>
          <cell r="N20">
            <v>37084</v>
          </cell>
          <cell r="O20">
            <v>3603.6</v>
          </cell>
          <cell r="P20">
            <v>1045.144</v>
          </cell>
          <cell r="Q20">
            <v>3107</v>
          </cell>
          <cell r="R20">
            <v>35268</v>
          </cell>
          <cell r="S20">
            <v>181470.14131900002</v>
          </cell>
        </row>
        <row r="21">
          <cell r="D21">
            <v>5951</v>
          </cell>
          <cell r="E21">
            <v>8411.41152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4030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5310</v>
          </cell>
          <cell r="S21">
            <v>23702.41152</v>
          </cell>
        </row>
        <row r="22">
          <cell r="D22">
            <v>11822</v>
          </cell>
          <cell r="E22">
            <v>41054.06100000001</v>
          </cell>
          <cell r="F22">
            <v>0</v>
          </cell>
          <cell r="G22">
            <v>2231</v>
          </cell>
          <cell r="H22">
            <v>1230</v>
          </cell>
          <cell r="I22">
            <v>3291.61</v>
          </cell>
          <cell r="J22">
            <v>11710</v>
          </cell>
          <cell r="L22">
            <v>0</v>
          </cell>
          <cell r="N22">
            <v>35895</v>
          </cell>
          <cell r="O22">
            <v>3261.35</v>
          </cell>
          <cell r="P22">
            <v>1045</v>
          </cell>
          <cell r="Q22">
            <v>2943</v>
          </cell>
          <cell r="R22">
            <v>33335</v>
          </cell>
          <cell r="S22">
            <v>147818.021</v>
          </cell>
        </row>
        <row r="23">
          <cell r="D23">
            <v>74382</v>
          </cell>
          <cell r="E23">
            <v>17321.5184</v>
          </cell>
          <cell r="F23">
            <v>8768</v>
          </cell>
          <cell r="G23">
            <v>25850</v>
          </cell>
          <cell r="H23">
            <v>990.92</v>
          </cell>
          <cell r="I23">
            <v>18494.73</v>
          </cell>
          <cell r="J23">
            <v>54911</v>
          </cell>
          <cell r="K23">
            <v>1256</v>
          </cell>
          <cell r="L23">
            <v>416</v>
          </cell>
          <cell r="M23">
            <v>7064</v>
          </cell>
          <cell r="N23">
            <v>73211</v>
          </cell>
          <cell r="O23">
            <v>2961.82</v>
          </cell>
          <cell r="P23">
            <v>1130.992</v>
          </cell>
          <cell r="Q23">
            <v>8199</v>
          </cell>
          <cell r="R23">
            <v>45183</v>
          </cell>
          <cell r="S23">
            <v>340139.9804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1623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1623</v>
          </cell>
        </row>
        <row r="25">
          <cell r="D25">
            <v>39088</v>
          </cell>
          <cell r="E25">
            <v>0</v>
          </cell>
          <cell r="F25">
            <v>17000</v>
          </cell>
          <cell r="G25">
            <v>24358</v>
          </cell>
          <cell r="I25">
            <v>21399.9</v>
          </cell>
          <cell r="J25">
            <v>27934</v>
          </cell>
          <cell r="K25">
            <v>1392</v>
          </cell>
          <cell r="L25">
            <v>11709</v>
          </cell>
          <cell r="M25">
            <v>35148</v>
          </cell>
          <cell r="N25">
            <v>19742</v>
          </cell>
          <cell r="O25">
            <v>0</v>
          </cell>
          <cell r="P25">
            <v>1393.525</v>
          </cell>
          <cell r="Q25">
            <v>8596</v>
          </cell>
          <cell r="R25">
            <v>19890</v>
          </cell>
          <cell r="S25">
            <v>227650.425</v>
          </cell>
        </row>
        <row r="26">
          <cell r="D26">
            <v>0</v>
          </cell>
          <cell r="E26">
            <v>5832.666</v>
          </cell>
          <cell r="F26">
            <v>0</v>
          </cell>
          <cell r="G26">
            <v>0</v>
          </cell>
          <cell r="I26">
            <v>26.73</v>
          </cell>
          <cell r="J26">
            <v>24146</v>
          </cell>
          <cell r="K26">
            <v>0</v>
          </cell>
          <cell r="L26">
            <v>500</v>
          </cell>
          <cell r="M26">
            <v>1288</v>
          </cell>
          <cell r="N26">
            <v>4922</v>
          </cell>
          <cell r="O26">
            <v>1169.7</v>
          </cell>
          <cell r="P26">
            <v>0</v>
          </cell>
          <cell r="Q26">
            <v>0</v>
          </cell>
          <cell r="R26">
            <v>5557</v>
          </cell>
          <cell r="S26">
            <v>43442.096</v>
          </cell>
        </row>
        <row r="27">
          <cell r="D27">
            <v>86449</v>
          </cell>
          <cell r="E27">
            <v>0</v>
          </cell>
          <cell r="F27">
            <v>14522</v>
          </cell>
          <cell r="G27">
            <v>15353</v>
          </cell>
          <cell r="I27">
            <v>11651.89</v>
          </cell>
          <cell r="J27">
            <v>22382</v>
          </cell>
          <cell r="K27">
            <v>88</v>
          </cell>
          <cell r="L27">
            <v>13395</v>
          </cell>
          <cell r="M27">
            <v>10513</v>
          </cell>
          <cell r="N27">
            <v>28186</v>
          </cell>
          <cell r="O27">
            <v>0</v>
          </cell>
          <cell r="P27">
            <v>197.332</v>
          </cell>
          <cell r="Q27">
            <v>11747</v>
          </cell>
          <cell r="R27">
            <v>17642</v>
          </cell>
          <cell r="S27">
            <v>232126.222</v>
          </cell>
        </row>
        <row r="28">
          <cell r="D28">
            <v>0</v>
          </cell>
          <cell r="E28">
            <v>161.808</v>
          </cell>
          <cell r="F28">
            <v>116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337.808</v>
          </cell>
        </row>
        <row r="29">
          <cell r="D29">
            <v>620</v>
          </cell>
          <cell r="E29">
            <v>0</v>
          </cell>
          <cell r="F29">
            <v>3</v>
          </cell>
          <cell r="G29">
            <v>86</v>
          </cell>
          <cell r="I29">
            <v>56.2</v>
          </cell>
          <cell r="J29">
            <v>664</v>
          </cell>
          <cell r="K29">
            <v>0</v>
          </cell>
          <cell r="L29">
            <v>0</v>
          </cell>
          <cell r="M29">
            <v>0</v>
          </cell>
          <cell r="N29">
            <v>1304</v>
          </cell>
          <cell r="O29">
            <v>0</v>
          </cell>
          <cell r="P29">
            <v>0</v>
          </cell>
          <cell r="Q29">
            <v>229</v>
          </cell>
          <cell r="R29">
            <v>0</v>
          </cell>
          <cell r="S29">
            <v>2962.2</v>
          </cell>
        </row>
        <row r="30">
          <cell r="D30">
            <v>0</v>
          </cell>
          <cell r="E30">
            <v>1400.437</v>
          </cell>
          <cell r="F30">
            <v>0</v>
          </cell>
          <cell r="G30">
            <v>161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4522</v>
          </cell>
          <cell r="N30">
            <v>9788</v>
          </cell>
          <cell r="O30">
            <v>558.67</v>
          </cell>
          <cell r="P30">
            <v>0</v>
          </cell>
          <cell r="Q30">
            <v>0</v>
          </cell>
          <cell r="R30">
            <v>4681</v>
          </cell>
          <cell r="S30">
            <v>21111.107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workbookViewId="0" topLeftCell="A1">
      <selection activeCell="A1" sqref="A1:IV16384"/>
    </sheetView>
  </sheetViews>
  <sheetFormatPr defaultColWidth="11.421875" defaultRowHeight="12.75"/>
  <cols>
    <col min="1" max="1" width="1.57421875" style="0" customWidth="1"/>
    <col min="2" max="2" width="2.28125" style="0" customWidth="1"/>
    <col min="3" max="3" width="38.7109375" style="0" customWidth="1"/>
    <col min="4" max="4" width="9.7109375" style="0" customWidth="1"/>
    <col min="12" max="12" width="11.7109375" style="0" customWidth="1"/>
    <col min="14" max="14" width="10.7109375" style="0" customWidth="1"/>
    <col min="15" max="15" width="9.8515625" style="6" customWidth="1"/>
    <col min="19" max="19" width="10.7109375" style="0" customWidth="1"/>
  </cols>
  <sheetData>
    <row r="1" spans="1:19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ht="15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</row>
    <row r="3" spans="1:19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</row>
    <row r="4" spans="1:19" ht="12.75">
      <c r="A4" s="5" t="s">
        <v>3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</row>
    <row r="6" spans="1:19" ht="15" customHeight="1">
      <c r="A6" s="7"/>
      <c r="B6" s="8"/>
      <c r="C6" s="9"/>
      <c r="D6" s="10" t="s">
        <v>4</v>
      </c>
      <c r="E6" s="11" t="s">
        <v>4</v>
      </c>
      <c r="F6" s="12" t="s">
        <v>5</v>
      </c>
      <c r="G6" s="11" t="s">
        <v>6</v>
      </c>
      <c r="H6" s="8"/>
      <c r="I6" s="13" t="s">
        <v>7</v>
      </c>
      <c r="J6" s="13" t="s">
        <v>8</v>
      </c>
      <c r="K6" s="12" t="s">
        <v>8</v>
      </c>
      <c r="L6" s="11" t="s">
        <v>9</v>
      </c>
      <c r="M6" s="14" t="s">
        <v>10</v>
      </c>
      <c r="N6" s="11" t="s">
        <v>11</v>
      </c>
      <c r="O6" s="15" t="s">
        <v>12</v>
      </c>
      <c r="P6" s="11" t="s">
        <v>13</v>
      </c>
      <c r="Q6" s="8" t="s">
        <v>14</v>
      </c>
      <c r="R6" s="11" t="s">
        <v>15</v>
      </c>
      <c r="S6" s="9" t="s">
        <v>16</v>
      </c>
    </row>
    <row r="7" spans="1:19" ht="12.75">
      <c r="A7" s="16"/>
      <c r="B7" s="17"/>
      <c r="C7" s="18" t="s">
        <v>17</v>
      </c>
      <c r="D7" s="19" t="s">
        <v>18</v>
      </c>
      <c r="E7" s="20" t="s">
        <v>19</v>
      </c>
      <c r="F7" s="17" t="s">
        <v>20</v>
      </c>
      <c r="G7" s="20" t="s">
        <v>21</v>
      </c>
      <c r="H7" s="17" t="s">
        <v>22</v>
      </c>
      <c r="I7" s="20" t="s">
        <v>23</v>
      </c>
      <c r="J7" s="20" t="s">
        <v>24</v>
      </c>
      <c r="K7" s="17" t="s">
        <v>25</v>
      </c>
      <c r="L7" s="20" t="s">
        <v>26</v>
      </c>
      <c r="M7" s="18" t="s">
        <v>27</v>
      </c>
      <c r="N7" s="20" t="s">
        <v>28</v>
      </c>
      <c r="O7" s="21" t="s">
        <v>19</v>
      </c>
      <c r="P7" s="20"/>
      <c r="Q7" s="17" t="s">
        <v>29</v>
      </c>
      <c r="R7" s="20" t="s">
        <v>30</v>
      </c>
      <c r="S7" s="18" t="s">
        <v>31</v>
      </c>
    </row>
    <row r="8" spans="1:19" ht="12.75">
      <c r="A8" s="22"/>
      <c r="B8" s="23"/>
      <c r="C8" s="24"/>
      <c r="D8" s="25" t="s">
        <v>32</v>
      </c>
      <c r="E8" s="26"/>
      <c r="F8" s="26"/>
      <c r="G8" s="26"/>
      <c r="H8" s="22"/>
      <c r="I8" s="26"/>
      <c r="J8" s="26"/>
      <c r="K8" s="26"/>
      <c r="L8" s="24"/>
      <c r="M8" s="26"/>
      <c r="N8" s="26"/>
      <c r="O8" s="27"/>
      <c r="P8" s="26"/>
      <c r="Q8" s="26"/>
      <c r="R8" s="26"/>
      <c r="S8" s="26"/>
    </row>
    <row r="9" spans="1:19" s="34" customFormat="1" ht="18.75" customHeight="1">
      <c r="A9" s="28" t="s">
        <v>33</v>
      </c>
      <c r="B9" s="29"/>
      <c r="C9" s="30"/>
      <c r="D9" s="31">
        <v>228983</v>
      </c>
      <c r="E9" s="31">
        <v>139444.36742</v>
      </c>
      <c r="F9" s="31">
        <v>43638</v>
      </c>
      <c r="G9" s="31">
        <v>64624</v>
      </c>
      <c r="H9" s="31">
        <v>4110.85</v>
      </c>
      <c r="I9" s="32">
        <v>59351</v>
      </c>
      <c r="J9" s="31">
        <v>221406</v>
      </c>
      <c r="K9" s="31">
        <v>3480</v>
      </c>
      <c r="L9" s="31">
        <v>30272</v>
      </c>
      <c r="M9" s="31">
        <v>70295</v>
      </c>
      <c r="N9" s="31">
        <v>254445</v>
      </c>
      <c r="O9" s="31">
        <v>12145.059739999999</v>
      </c>
      <c r="P9" s="31">
        <v>3483.813</v>
      </c>
      <c r="Q9" s="31">
        <v>28653</v>
      </c>
      <c r="R9" s="31">
        <v>245378</v>
      </c>
      <c r="S9" s="33">
        <v>1409709.09016</v>
      </c>
    </row>
    <row r="10" spans="1:19" ht="17.25" customHeight="1">
      <c r="A10" s="35"/>
      <c r="B10" s="36"/>
      <c r="C10" s="37" t="s">
        <v>34</v>
      </c>
      <c r="D10" s="38"/>
      <c r="E10" s="39">
        <v>102679.92351</v>
      </c>
      <c r="F10" s="40">
        <v>691</v>
      </c>
      <c r="G10" s="39">
        <v>0</v>
      </c>
      <c r="H10" s="41">
        <v>0</v>
      </c>
      <c r="I10" s="42">
        <v>2699</v>
      </c>
      <c r="J10" s="42">
        <v>97955</v>
      </c>
      <c r="K10" s="40"/>
      <c r="L10" s="39">
        <v>4752</v>
      </c>
      <c r="M10" s="43">
        <v>11466</v>
      </c>
      <c r="N10" s="43">
        <v>119277</v>
      </c>
      <c r="O10" s="41">
        <v>8382.57863</v>
      </c>
      <c r="P10" s="39">
        <v>0</v>
      </c>
      <c r="Q10" s="41">
        <v>0</v>
      </c>
      <c r="R10" s="39">
        <v>181374</v>
      </c>
      <c r="S10" s="43">
        <v>529276.50214</v>
      </c>
    </row>
    <row r="11" spans="1:19" ht="12.75" customHeight="1">
      <c r="A11" s="35"/>
      <c r="B11" s="36"/>
      <c r="C11" s="44" t="s">
        <v>35</v>
      </c>
      <c r="D11" s="38">
        <v>91607</v>
      </c>
      <c r="E11" s="39">
        <v>293.68893</v>
      </c>
      <c r="F11" s="40">
        <v>13162</v>
      </c>
      <c r="G11" s="39">
        <v>26981</v>
      </c>
      <c r="H11" s="41">
        <v>0</v>
      </c>
      <c r="I11" s="42">
        <v>18623</v>
      </c>
      <c r="J11" s="42">
        <v>24757</v>
      </c>
      <c r="K11" s="40">
        <v>284</v>
      </c>
      <c r="L11" s="39">
        <v>12348</v>
      </c>
      <c r="M11" s="43">
        <v>8801</v>
      </c>
      <c r="N11" s="43">
        <v>37657</v>
      </c>
      <c r="O11" s="41">
        <v>0</v>
      </c>
      <c r="P11" s="39">
        <v>242.483</v>
      </c>
      <c r="Q11" s="41">
        <v>10700</v>
      </c>
      <c r="R11" s="39">
        <v>13701</v>
      </c>
      <c r="S11" s="43">
        <v>259157.17193</v>
      </c>
    </row>
    <row r="12" spans="1:19" ht="12.75" customHeight="1">
      <c r="A12" s="35"/>
      <c r="B12" s="36"/>
      <c r="C12" s="37" t="s">
        <v>36</v>
      </c>
      <c r="D12" s="38">
        <v>14732</v>
      </c>
      <c r="E12" s="39">
        <v>0</v>
      </c>
      <c r="F12" s="40">
        <v>1394</v>
      </c>
      <c r="G12" s="39">
        <v>999</v>
      </c>
      <c r="H12" s="41">
        <v>0</v>
      </c>
      <c r="I12" s="42">
        <v>7004</v>
      </c>
      <c r="J12" s="42">
        <v>580</v>
      </c>
      <c r="K12" s="40"/>
      <c r="L12" s="39">
        <v>232</v>
      </c>
      <c r="M12" s="43">
        <v>517</v>
      </c>
      <c r="N12" s="43">
        <v>4413</v>
      </c>
      <c r="O12" s="41">
        <v>0</v>
      </c>
      <c r="P12" s="39">
        <v>0</v>
      </c>
      <c r="Q12" s="41">
        <v>218</v>
      </c>
      <c r="R12" s="39">
        <v>1479</v>
      </c>
      <c r="S12" s="43">
        <v>31568</v>
      </c>
    </row>
    <row r="13" spans="1:19" ht="12.75" customHeight="1">
      <c r="A13" s="35"/>
      <c r="B13" s="36"/>
      <c r="C13" s="45" t="s">
        <v>37</v>
      </c>
      <c r="D13" s="38">
        <v>60462</v>
      </c>
      <c r="E13" s="39">
        <v>12349.75498</v>
      </c>
      <c r="F13" s="40">
        <v>14791</v>
      </c>
      <c r="G13" s="39">
        <v>14845</v>
      </c>
      <c r="H13" s="41">
        <v>0</v>
      </c>
      <c r="I13" s="42">
        <v>12618</v>
      </c>
      <c r="J13" s="42">
        <v>61421</v>
      </c>
      <c r="K13" s="40">
        <v>205</v>
      </c>
      <c r="L13" s="39">
        <v>2474</v>
      </c>
      <c r="M13" s="43">
        <v>32387</v>
      </c>
      <c r="N13" s="43">
        <v>40683</v>
      </c>
      <c r="O13" s="41">
        <v>39.76849</v>
      </c>
      <c r="P13" s="39">
        <v>250.82</v>
      </c>
      <c r="Q13" s="41">
        <v>7269</v>
      </c>
      <c r="R13" s="39">
        <v>9414</v>
      </c>
      <c r="S13" s="43">
        <v>269209.34346999996</v>
      </c>
    </row>
    <row r="14" spans="1:19" ht="12" customHeight="1">
      <c r="A14" s="35"/>
      <c r="B14" s="36"/>
      <c r="C14" s="44" t="s">
        <v>38</v>
      </c>
      <c r="D14" s="38">
        <v>62182</v>
      </c>
      <c r="E14" s="39">
        <v>24121</v>
      </c>
      <c r="F14" s="40">
        <v>13600</v>
      </c>
      <c r="G14" s="39">
        <v>21799</v>
      </c>
      <c r="H14" s="41">
        <v>4110.85</v>
      </c>
      <c r="I14" s="42">
        <v>18407</v>
      </c>
      <c r="J14" s="42">
        <v>36693</v>
      </c>
      <c r="K14" s="40">
        <v>2991</v>
      </c>
      <c r="L14" s="39">
        <v>10466</v>
      </c>
      <c r="M14" s="43">
        <v>17124</v>
      </c>
      <c r="N14" s="43">
        <v>52415</v>
      </c>
      <c r="O14" s="41">
        <v>3102.26062</v>
      </c>
      <c r="P14" s="39">
        <v>2990.51</v>
      </c>
      <c r="Q14" s="41">
        <v>10466</v>
      </c>
      <c r="R14" s="39">
        <v>39410</v>
      </c>
      <c r="S14" s="43">
        <v>319877.62062</v>
      </c>
    </row>
    <row r="15" spans="1:19" ht="12.75" customHeight="1">
      <c r="A15" s="35"/>
      <c r="B15" s="36"/>
      <c r="C15" s="37" t="s">
        <v>39</v>
      </c>
      <c r="D15" s="38">
        <v>0</v>
      </c>
      <c r="E15" s="39">
        <v>0</v>
      </c>
      <c r="F15" s="40">
        <v>0</v>
      </c>
      <c r="G15" s="39">
        <v>0</v>
      </c>
      <c r="H15" s="41">
        <v>0</v>
      </c>
      <c r="I15" s="42">
        <v>0</v>
      </c>
      <c r="J15" s="42">
        <v>0</v>
      </c>
      <c r="K15" s="40">
        <v>0</v>
      </c>
      <c r="L15" s="39">
        <v>0</v>
      </c>
      <c r="M15" s="43">
        <v>0</v>
      </c>
      <c r="N15" s="43">
        <v>0</v>
      </c>
      <c r="O15" s="43">
        <v>620.452</v>
      </c>
      <c r="P15" s="39">
        <v>0</v>
      </c>
      <c r="Q15" s="41">
        <v>0</v>
      </c>
      <c r="R15" s="39">
        <v>0</v>
      </c>
      <c r="S15" s="43">
        <v>620.452</v>
      </c>
    </row>
    <row r="16" spans="1:19" s="34" customFormat="1" ht="7.5" customHeight="1">
      <c r="A16" s="46"/>
      <c r="B16" s="47"/>
      <c r="C16" s="48"/>
      <c r="D16" s="49"/>
      <c r="E16" s="50"/>
      <c r="F16" s="51"/>
      <c r="G16" s="50"/>
      <c r="H16" s="51"/>
      <c r="I16" s="50"/>
      <c r="J16" s="52"/>
      <c r="K16" s="51"/>
      <c r="L16" s="50"/>
      <c r="M16" s="53"/>
      <c r="N16" s="50"/>
      <c r="O16" s="51"/>
      <c r="P16" s="50"/>
      <c r="Q16" s="51"/>
      <c r="R16" s="50"/>
      <c r="S16" s="53"/>
    </row>
    <row r="17" spans="1:19" s="34" customFormat="1" ht="30" customHeight="1">
      <c r="A17" s="54" t="s">
        <v>40</v>
      </c>
      <c r="B17" s="55"/>
      <c r="C17" s="56"/>
      <c r="D17" s="57">
        <v>240368</v>
      </c>
      <c r="E17" s="58">
        <v>153980.33564900002</v>
      </c>
      <c r="F17" s="59">
        <v>47815</v>
      </c>
      <c r="G17" s="58">
        <v>89098</v>
      </c>
      <c r="H17" s="59">
        <v>4320.31</v>
      </c>
      <c r="I17" s="58">
        <v>60305.216</v>
      </c>
      <c r="J17" s="58">
        <v>226336</v>
      </c>
      <c r="K17" s="59">
        <v>3498</v>
      </c>
      <c r="L17" s="58">
        <v>35903</v>
      </c>
      <c r="M17" s="60">
        <v>73726</v>
      </c>
      <c r="N17" s="58">
        <v>262621</v>
      </c>
      <c r="O17" s="59">
        <v>15009.07</v>
      </c>
      <c r="P17" s="58">
        <v>5578.432000000001</v>
      </c>
      <c r="Q17" s="59">
        <v>35024</v>
      </c>
      <c r="R17" s="58">
        <v>251375</v>
      </c>
      <c r="S17" s="60">
        <v>1504957.3636490002</v>
      </c>
    </row>
    <row r="18" spans="1:19" ht="16.5" customHeight="1">
      <c r="A18" s="35"/>
      <c r="B18" s="61" t="s">
        <v>41</v>
      </c>
      <c r="C18" s="45"/>
      <c r="D18" s="38">
        <v>3067</v>
      </c>
      <c r="E18" s="39">
        <v>533.92</v>
      </c>
      <c r="F18" s="41">
        <v>873</v>
      </c>
      <c r="G18" s="39">
        <v>1292</v>
      </c>
      <c r="H18" s="41">
        <v>82.22</v>
      </c>
      <c r="I18" s="62">
        <v>1187.016</v>
      </c>
      <c r="J18" s="63">
        <v>3493</v>
      </c>
      <c r="K18" s="64">
        <v>58</v>
      </c>
      <c r="L18" s="65">
        <v>605</v>
      </c>
      <c r="M18" s="66">
        <v>1356</v>
      </c>
      <c r="N18" s="67">
        <v>1530</v>
      </c>
      <c r="O18" s="41">
        <v>242.9</v>
      </c>
      <c r="P18" s="67">
        <v>69.676</v>
      </c>
      <c r="Q18" s="68">
        <v>203</v>
      </c>
      <c r="R18" s="65">
        <v>4277</v>
      </c>
      <c r="S18" s="66">
        <v>18869.732</v>
      </c>
    </row>
    <row r="19" spans="1:19" ht="12.75" customHeight="1">
      <c r="A19" s="35"/>
      <c r="B19" s="69" t="s">
        <v>42</v>
      </c>
      <c r="C19" s="37"/>
      <c r="D19" s="38">
        <v>9983</v>
      </c>
      <c r="E19" s="39">
        <v>13837.417000000001</v>
      </c>
      <c r="F19" s="41">
        <v>3020</v>
      </c>
      <c r="G19" s="39">
        <v>12925</v>
      </c>
      <c r="H19" s="41">
        <v>822.17</v>
      </c>
      <c r="I19" s="42">
        <v>3617.14</v>
      </c>
      <c r="J19" s="42">
        <v>22054</v>
      </c>
      <c r="K19" s="64">
        <v>696</v>
      </c>
      <c r="L19" s="65">
        <v>5353</v>
      </c>
      <c r="M19" s="66">
        <v>13778</v>
      </c>
      <c r="N19" s="65">
        <v>43960</v>
      </c>
      <c r="O19" s="41">
        <v>2402.4</v>
      </c>
      <c r="P19" s="65">
        <v>696.763</v>
      </c>
      <c r="Q19" s="64">
        <v>0</v>
      </c>
      <c r="R19" s="65">
        <v>46991</v>
      </c>
      <c r="S19" s="66">
        <v>180135.89</v>
      </c>
    </row>
    <row r="20" spans="1:19" ht="12.75" customHeight="1">
      <c r="A20" s="35"/>
      <c r="B20" s="69" t="s">
        <v>43</v>
      </c>
      <c r="C20" s="37"/>
      <c r="D20" s="38">
        <v>1141</v>
      </c>
      <c r="E20" s="39">
        <v>25484.69941</v>
      </c>
      <c r="F20" s="41">
        <v>0</v>
      </c>
      <c r="G20" s="39">
        <v>9</v>
      </c>
      <c r="H20" s="41">
        <v>0</v>
      </c>
      <c r="I20" s="70">
        <v>0</v>
      </c>
      <c r="J20" s="42">
        <v>15877</v>
      </c>
      <c r="K20" s="71">
        <v>8</v>
      </c>
      <c r="L20" s="65">
        <v>0</v>
      </c>
      <c r="M20" s="66"/>
      <c r="N20" s="72">
        <v>6999</v>
      </c>
      <c r="O20" s="41">
        <v>808.63</v>
      </c>
      <c r="P20" s="72">
        <v>0</v>
      </c>
      <c r="Q20" s="71">
        <v>0</v>
      </c>
      <c r="R20" s="72">
        <v>33241</v>
      </c>
      <c r="S20" s="66">
        <v>83568.32941</v>
      </c>
    </row>
    <row r="21" spans="1:19" ht="12.75" customHeight="1">
      <c r="A21" s="35"/>
      <c r="B21" s="61" t="s">
        <v>44</v>
      </c>
      <c r="C21" s="45"/>
      <c r="D21" s="38">
        <v>7865</v>
      </c>
      <c r="E21" s="39">
        <v>39942.397319</v>
      </c>
      <c r="F21" s="41">
        <v>3513</v>
      </c>
      <c r="G21" s="39">
        <v>6833</v>
      </c>
      <c r="H21" s="41">
        <v>1195</v>
      </c>
      <c r="I21" s="62">
        <v>580</v>
      </c>
      <c r="J21" s="42">
        <v>39135</v>
      </c>
      <c r="K21" s="64"/>
      <c r="L21" s="65">
        <v>2299</v>
      </c>
      <c r="M21" s="66"/>
      <c r="N21" s="65">
        <v>37084</v>
      </c>
      <c r="O21" s="41">
        <v>3603.6</v>
      </c>
      <c r="P21" s="65">
        <v>1045.144</v>
      </c>
      <c r="Q21" s="64">
        <v>3107</v>
      </c>
      <c r="R21" s="65">
        <v>35268</v>
      </c>
      <c r="S21" s="66">
        <v>181470.14131900002</v>
      </c>
    </row>
    <row r="22" spans="1:19" ht="12.75" customHeight="1">
      <c r="A22" s="35"/>
      <c r="B22" s="69" t="s">
        <v>45</v>
      </c>
      <c r="C22" s="37"/>
      <c r="D22" s="38">
        <v>5951</v>
      </c>
      <c r="E22" s="39">
        <v>8411.41152</v>
      </c>
      <c r="F22" s="41">
        <v>0</v>
      </c>
      <c r="G22" s="39">
        <v>0</v>
      </c>
      <c r="H22" s="41">
        <v>0</v>
      </c>
      <c r="I22" s="62">
        <v>0</v>
      </c>
      <c r="J22" s="42">
        <v>4030</v>
      </c>
      <c r="K22" s="64"/>
      <c r="L22" s="65">
        <v>0</v>
      </c>
      <c r="M22" s="66"/>
      <c r="N22" s="65">
        <v>0</v>
      </c>
      <c r="O22" s="41">
        <v>0</v>
      </c>
      <c r="P22" s="65">
        <v>0</v>
      </c>
      <c r="Q22" s="64">
        <v>0</v>
      </c>
      <c r="R22" s="65">
        <v>5310</v>
      </c>
      <c r="S22" s="66">
        <v>23702.41152</v>
      </c>
    </row>
    <row r="23" spans="1:19" ht="12.75" customHeight="1">
      <c r="A23" s="35"/>
      <c r="B23" s="69" t="s">
        <v>46</v>
      </c>
      <c r="C23" s="37"/>
      <c r="D23" s="38">
        <v>11822</v>
      </c>
      <c r="E23" s="39">
        <v>41054.06100000001</v>
      </c>
      <c r="F23" s="41">
        <v>0</v>
      </c>
      <c r="G23" s="39">
        <v>2231</v>
      </c>
      <c r="H23" s="41">
        <v>1230</v>
      </c>
      <c r="I23" s="62">
        <v>3291.61</v>
      </c>
      <c r="J23" s="42">
        <v>11710</v>
      </c>
      <c r="K23" s="64"/>
      <c r="L23" s="65">
        <v>0</v>
      </c>
      <c r="M23" s="66"/>
      <c r="N23" s="65">
        <v>35895</v>
      </c>
      <c r="O23" s="41">
        <v>3261.35</v>
      </c>
      <c r="P23" s="65">
        <v>1045</v>
      </c>
      <c r="Q23" s="64">
        <v>2943</v>
      </c>
      <c r="R23" s="65">
        <v>33335</v>
      </c>
      <c r="S23" s="66">
        <v>147818.021</v>
      </c>
    </row>
    <row r="24" spans="1:19" ht="12.75" customHeight="1">
      <c r="A24" s="35"/>
      <c r="B24" s="69" t="s">
        <v>47</v>
      </c>
      <c r="C24" s="37"/>
      <c r="D24" s="38">
        <v>74382</v>
      </c>
      <c r="E24" s="39">
        <v>17321.5184</v>
      </c>
      <c r="F24" s="41">
        <v>8768</v>
      </c>
      <c r="G24" s="39">
        <v>25850</v>
      </c>
      <c r="H24" s="41">
        <v>990.92</v>
      </c>
      <c r="I24" s="62">
        <v>18494.73</v>
      </c>
      <c r="J24" s="42">
        <v>54911</v>
      </c>
      <c r="K24" s="64">
        <v>1256</v>
      </c>
      <c r="L24" s="65">
        <v>416</v>
      </c>
      <c r="M24" s="66">
        <v>7064</v>
      </c>
      <c r="N24" s="65">
        <v>73211</v>
      </c>
      <c r="O24" s="41">
        <v>2961.82</v>
      </c>
      <c r="P24" s="65">
        <v>1130.992</v>
      </c>
      <c r="Q24" s="64">
        <v>8199</v>
      </c>
      <c r="R24" s="65">
        <v>45183</v>
      </c>
      <c r="S24" s="66">
        <v>340139.9804</v>
      </c>
    </row>
    <row r="25" spans="1:19" ht="12.75" customHeight="1">
      <c r="A25" s="35"/>
      <c r="B25" s="61" t="s">
        <v>48</v>
      </c>
      <c r="C25" s="45"/>
      <c r="D25" s="73">
        <v>0</v>
      </c>
      <c r="E25" s="42">
        <v>0</v>
      </c>
      <c r="F25" s="40">
        <v>0</v>
      </c>
      <c r="G25" s="42">
        <v>0</v>
      </c>
      <c r="H25" s="40"/>
      <c r="I25" s="74">
        <v>0</v>
      </c>
      <c r="J25" s="42">
        <v>0</v>
      </c>
      <c r="K25" s="71"/>
      <c r="L25" s="65">
        <v>1623</v>
      </c>
      <c r="M25" s="66"/>
      <c r="N25" s="65">
        <v>0</v>
      </c>
      <c r="O25" s="75"/>
      <c r="P25" s="65">
        <v>0</v>
      </c>
      <c r="Q25" s="64">
        <v>0</v>
      </c>
      <c r="R25" s="65">
        <v>0</v>
      </c>
      <c r="S25" s="66">
        <v>1623</v>
      </c>
    </row>
    <row r="26" spans="1:19" ht="12.75" customHeight="1">
      <c r="A26" s="35"/>
      <c r="B26" s="69" t="s">
        <v>49</v>
      </c>
      <c r="C26" s="37"/>
      <c r="D26" s="76">
        <v>39088</v>
      </c>
      <c r="E26" s="62">
        <v>0</v>
      </c>
      <c r="F26" s="77">
        <v>17000</v>
      </c>
      <c r="G26" s="62">
        <v>24358</v>
      </c>
      <c r="H26" s="77"/>
      <c r="I26" s="62">
        <v>21399.9</v>
      </c>
      <c r="J26" s="42">
        <v>27934</v>
      </c>
      <c r="K26" s="64">
        <v>1392</v>
      </c>
      <c r="L26" s="65">
        <v>11709</v>
      </c>
      <c r="M26" s="66">
        <v>35148</v>
      </c>
      <c r="N26" s="65">
        <v>19742</v>
      </c>
      <c r="O26" s="41">
        <v>0</v>
      </c>
      <c r="P26" s="65">
        <v>1393.525</v>
      </c>
      <c r="Q26" s="64">
        <v>8596</v>
      </c>
      <c r="R26" s="65">
        <v>19890</v>
      </c>
      <c r="S26" s="66">
        <v>227650.425</v>
      </c>
    </row>
    <row r="27" spans="1:19" ht="12.75" customHeight="1">
      <c r="A27" s="35"/>
      <c r="B27" s="78" t="s">
        <v>50</v>
      </c>
      <c r="C27" s="44"/>
      <c r="D27" s="38">
        <v>0</v>
      </c>
      <c r="E27" s="39">
        <v>5832.666</v>
      </c>
      <c r="F27" s="41">
        <v>0</v>
      </c>
      <c r="G27" s="39">
        <v>0</v>
      </c>
      <c r="H27" s="41"/>
      <c r="I27" s="62">
        <v>26.73</v>
      </c>
      <c r="J27" s="62">
        <v>24146</v>
      </c>
      <c r="K27" s="64">
        <v>0</v>
      </c>
      <c r="L27" s="65">
        <v>500</v>
      </c>
      <c r="M27" s="66">
        <v>1288</v>
      </c>
      <c r="N27" s="65">
        <v>4922</v>
      </c>
      <c r="O27" s="41">
        <v>1169.7</v>
      </c>
      <c r="P27" s="65">
        <v>0</v>
      </c>
      <c r="Q27" s="64">
        <v>0</v>
      </c>
      <c r="R27" s="65">
        <v>5557</v>
      </c>
      <c r="S27" s="66">
        <v>43442.096</v>
      </c>
    </row>
    <row r="28" spans="1:19" ht="12.75" customHeight="1">
      <c r="A28" s="35"/>
      <c r="B28" s="78" t="s">
        <v>51</v>
      </c>
      <c r="C28" s="44"/>
      <c r="D28" s="38">
        <v>86449</v>
      </c>
      <c r="E28" s="39">
        <v>0</v>
      </c>
      <c r="F28" s="41">
        <v>14522</v>
      </c>
      <c r="G28" s="39">
        <v>15353</v>
      </c>
      <c r="H28" s="41"/>
      <c r="I28" s="62">
        <v>11651.89</v>
      </c>
      <c r="J28" s="42">
        <v>22382</v>
      </c>
      <c r="K28" s="64">
        <v>88</v>
      </c>
      <c r="L28" s="65">
        <v>13395</v>
      </c>
      <c r="M28" s="66">
        <v>10513</v>
      </c>
      <c r="N28" s="65">
        <v>28186</v>
      </c>
      <c r="O28" s="41">
        <v>0</v>
      </c>
      <c r="P28" s="65">
        <v>197.332</v>
      </c>
      <c r="Q28" s="64">
        <v>11747</v>
      </c>
      <c r="R28" s="65">
        <v>17642</v>
      </c>
      <c r="S28" s="66">
        <v>232126.222</v>
      </c>
    </row>
    <row r="29" spans="1:19" ht="13.5">
      <c r="A29" s="35"/>
      <c r="B29" s="78" t="s">
        <v>52</v>
      </c>
      <c r="C29" s="44"/>
      <c r="D29" s="38">
        <v>0</v>
      </c>
      <c r="E29" s="39">
        <v>161.808</v>
      </c>
      <c r="F29" s="41">
        <v>116</v>
      </c>
      <c r="G29" s="39">
        <v>0</v>
      </c>
      <c r="H29" s="41"/>
      <c r="I29" s="62">
        <v>0</v>
      </c>
      <c r="J29" s="72">
        <v>0</v>
      </c>
      <c r="K29" s="64">
        <v>0</v>
      </c>
      <c r="L29" s="65">
        <v>3</v>
      </c>
      <c r="M29" s="66">
        <v>57</v>
      </c>
      <c r="N29" s="65">
        <v>0</v>
      </c>
      <c r="O29" s="41">
        <v>0</v>
      </c>
      <c r="P29" s="65">
        <v>0</v>
      </c>
      <c r="Q29" s="64">
        <v>0</v>
      </c>
      <c r="R29" s="65">
        <v>0</v>
      </c>
      <c r="S29" s="66">
        <v>337.808</v>
      </c>
    </row>
    <row r="30" spans="1:19" ht="12.75" customHeight="1">
      <c r="A30" s="35"/>
      <c r="B30" s="78" t="s">
        <v>53</v>
      </c>
      <c r="C30" s="44"/>
      <c r="D30" s="38">
        <v>620</v>
      </c>
      <c r="E30" s="39">
        <v>0</v>
      </c>
      <c r="F30" s="41">
        <v>3</v>
      </c>
      <c r="G30" s="39">
        <v>86</v>
      </c>
      <c r="H30" s="41"/>
      <c r="I30" s="62">
        <v>56.2</v>
      </c>
      <c r="J30" s="62">
        <v>664</v>
      </c>
      <c r="K30" s="64">
        <v>0</v>
      </c>
      <c r="L30" s="65">
        <v>0</v>
      </c>
      <c r="M30" s="66">
        <v>0</v>
      </c>
      <c r="N30" s="65">
        <v>1304</v>
      </c>
      <c r="O30" s="41">
        <v>0</v>
      </c>
      <c r="P30" s="65">
        <v>0</v>
      </c>
      <c r="Q30" s="64">
        <v>229</v>
      </c>
      <c r="R30" s="65">
        <v>0</v>
      </c>
      <c r="S30" s="66">
        <v>2962.2</v>
      </c>
    </row>
    <row r="31" spans="1:19" ht="12.75" customHeight="1">
      <c r="A31" s="35"/>
      <c r="B31" s="61" t="s">
        <v>54</v>
      </c>
      <c r="C31" s="45"/>
      <c r="D31" s="38">
        <v>0</v>
      </c>
      <c r="E31" s="39">
        <v>1400.437</v>
      </c>
      <c r="F31" s="41">
        <v>0</v>
      </c>
      <c r="G31" s="39">
        <v>161</v>
      </c>
      <c r="H31" s="41"/>
      <c r="I31" s="42">
        <v>0</v>
      </c>
      <c r="J31" s="62">
        <v>0</v>
      </c>
      <c r="K31" s="64">
        <v>0</v>
      </c>
      <c r="L31" s="65">
        <v>0</v>
      </c>
      <c r="M31" s="66">
        <v>4522</v>
      </c>
      <c r="N31" s="65">
        <v>9788</v>
      </c>
      <c r="O31" s="41">
        <v>558.67</v>
      </c>
      <c r="P31" s="65">
        <v>0</v>
      </c>
      <c r="Q31" s="64">
        <v>0</v>
      </c>
      <c r="R31" s="65">
        <v>4681</v>
      </c>
      <c r="S31" s="66">
        <v>21111.107</v>
      </c>
    </row>
    <row r="32" spans="1:19" ht="12.75" customHeight="1">
      <c r="A32" s="22"/>
      <c r="B32" s="79"/>
      <c r="C32" s="80"/>
      <c r="D32" s="38"/>
      <c r="E32" s="39"/>
      <c r="F32" s="41"/>
      <c r="G32" s="39"/>
      <c r="H32" s="41"/>
      <c r="I32" s="42"/>
      <c r="J32" s="81"/>
      <c r="K32" s="64"/>
      <c r="L32" s="65"/>
      <c r="M32" s="66"/>
      <c r="N32" s="65"/>
      <c r="O32" s="41"/>
      <c r="P32" s="65"/>
      <c r="Q32" s="64"/>
      <c r="R32" s="65"/>
      <c r="S32" s="66"/>
    </row>
    <row r="33" spans="1:19" ht="24" customHeight="1">
      <c r="A33" s="82" t="s">
        <v>55</v>
      </c>
      <c r="B33" s="83"/>
      <c r="C33" s="84"/>
      <c r="D33" s="57">
        <v>11385</v>
      </c>
      <c r="E33" s="58">
        <v>14535.96822900002</v>
      </c>
      <c r="F33" s="59">
        <v>4177</v>
      </c>
      <c r="G33" s="58">
        <v>24474</v>
      </c>
      <c r="H33" s="57">
        <v>209.45999999999913</v>
      </c>
      <c r="I33" s="58">
        <v>954.2160000000003</v>
      </c>
      <c r="J33" s="58">
        <v>4930</v>
      </c>
      <c r="K33" s="59">
        <v>18</v>
      </c>
      <c r="L33" s="58">
        <v>5631</v>
      </c>
      <c r="M33" s="60">
        <v>3431</v>
      </c>
      <c r="N33" s="58">
        <v>8176</v>
      </c>
      <c r="O33" s="58">
        <v>2864.0102600000027</v>
      </c>
      <c r="P33" s="58">
        <v>2094.6190000000006</v>
      </c>
      <c r="Q33" s="59">
        <v>6371</v>
      </c>
      <c r="R33" s="58">
        <v>5997</v>
      </c>
      <c r="S33" s="60">
        <v>95248.27348900028</v>
      </c>
    </row>
    <row r="34" spans="1:19" ht="24" customHeight="1">
      <c r="A34" s="85" t="s">
        <v>56</v>
      </c>
      <c r="B34" s="86"/>
      <c r="C34" s="87"/>
      <c r="D34" s="88">
        <v>93180</v>
      </c>
      <c r="E34" s="89">
        <v>0</v>
      </c>
      <c r="F34" s="90">
        <v>11031</v>
      </c>
      <c r="G34" s="89">
        <v>19570</v>
      </c>
      <c r="H34" s="90">
        <v>233.57799999999975</v>
      </c>
      <c r="I34" s="89">
        <v>89228.704</v>
      </c>
      <c r="J34" s="89">
        <v>4548</v>
      </c>
      <c r="K34" s="90">
        <v>2042</v>
      </c>
      <c r="L34" s="89">
        <v>3957</v>
      </c>
      <c r="M34" s="91">
        <v>47455</v>
      </c>
      <c r="N34" s="89">
        <v>39994</v>
      </c>
      <c r="O34" s="59">
        <v>1836.64</v>
      </c>
      <c r="P34" s="89">
        <v>8910.313</v>
      </c>
      <c r="Q34" s="90">
        <v>10257</v>
      </c>
      <c r="R34" s="89">
        <v>2906</v>
      </c>
      <c r="S34" s="91">
        <v>335149.235</v>
      </c>
    </row>
    <row r="35" spans="1:19" ht="17.25" customHeight="1">
      <c r="A35" s="35"/>
      <c r="B35" s="61" t="s">
        <v>41</v>
      </c>
      <c r="C35" s="45"/>
      <c r="D35" s="92"/>
      <c r="E35" s="93"/>
      <c r="F35" s="94">
        <v>4595</v>
      </c>
      <c r="G35" s="63">
        <v>2414</v>
      </c>
      <c r="H35" s="94">
        <v>27.23299999999999</v>
      </c>
      <c r="I35" s="63">
        <v>7090.954</v>
      </c>
      <c r="J35" s="63">
        <v>0</v>
      </c>
      <c r="K35" s="94"/>
      <c r="L35" s="63">
        <v>110</v>
      </c>
      <c r="M35" s="95"/>
      <c r="N35" s="63"/>
      <c r="O35" s="41">
        <v>15.48</v>
      </c>
      <c r="P35" s="63">
        <v>749.394</v>
      </c>
      <c r="Q35" s="94"/>
      <c r="R35" s="42"/>
      <c r="S35" s="96">
        <v>15002.061</v>
      </c>
    </row>
    <row r="36" spans="1:19" ht="12.75" customHeight="1">
      <c r="A36" s="35"/>
      <c r="B36" s="69" t="s">
        <v>42</v>
      </c>
      <c r="C36" s="37"/>
      <c r="D36" s="73"/>
      <c r="E36" s="39"/>
      <c r="F36" s="40"/>
      <c r="G36" s="42">
        <v>1679</v>
      </c>
      <c r="H36" s="40">
        <v>20.6099999999999</v>
      </c>
      <c r="I36" s="42"/>
      <c r="J36" s="42"/>
      <c r="K36" s="40"/>
      <c r="L36" s="42"/>
      <c r="M36" s="96"/>
      <c r="N36" s="42"/>
      <c r="O36" s="41">
        <v>592.31</v>
      </c>
      <c r="P36" s="42">
        <v>1522.081</v>
      </c>
      <c r="Q36" s="40"/>
      <c r="R36" s="42">
        <v>2087</v>
      </c>
      <c r="S36" s="96">
        <v>5901.001</v>
      </c>
    </row>
    <row r="37" spans="1:19" ht="12.75" customHeight="1">
      <c r="A37" s="35"/>
      <c r="B37" s="69" t="s">
        <v>43</v>
      </c>
      <c r="C37" s="37"/>
      <c r="D37" s="73"/>
      <c r="E37" s="39"/>
      <c r="F37" s="40"/>
      <c r="G37" s="42"/>
      <c r="H37" s="40"/>
      <c r="I37" s="42"/>
      <c r="J37" s="42"/>
      <c r="K37" s="40"/>
      <c r="L37" s="42"/>
      <c r="M37" s="96"/>
      <c r="N37" s="42"/>
      <c r="O37" s="41">
        <v>0</v>
      </c>
      <c r="P37" s="42"/>
      <c r="Q37" s="40"/>
      <c r="R37" s="42"/>
      <c r="S37" s="96">
        <v>0</v>
      </c>
    </row>
    <row r="38" spans="1:19" ht="12.75" customHeight="1">
      <c r="A38" s="35"/>
      <c r="B38" s="61" t="s">
        <v>44</v>
      </c>
      <c r="C38" s="45"/>
      <c r="D38" s="73"/>
      <c r="E38" s="39"/>
      <c r="F38" s="40"/>
      <c r="G38" s="42"/>
      <c r="H38" s="40">
        <v>33.284999999999854</v>
      </c>
      <c r="I38" s="42"/>
      <c r="J38" s="42"/>
      <c r="K38" s="40"/>
      <c r="L38" s="42"/>
      <c r="M38" s="96"/>
      <c r="N38" s="42"/>
      <c r="O38" s="41">
        <v>634.91</v>
      </c>
      <c r="P38" s="42">
        <v>576.901</v>
      </c>
      <c r="Q38" s="40"/>
      <c r="R38" s="42"/>
      <c r="S38" s="96">
        <v>1245.0959999999998</v>
      </c>
    </row>
    <row r="39" spans="1:19" ht="12.75" customHeight="1">
      <c r="A39" s="35"/>
      <c r="B39" s="69" t="s">
        <v>45</v>
      </c>
      <c r="C39" s="37"/>
      <c r="D39" s="73"/>
      <c r="E39" s="39"/>
      <c r="F39" s="40"/>
      <c r="G39" s="42"/>
      <c r="H39" s="40"/>
      <c r="I39" s="42"/>
      <c r="J39" s="42"/>
      <c r="K39" s="40"/>
      <c r="L39" s="42"/>
      <c r="M39" s="96"/>
      <c r="N39" s="42"/>
      <c r="O39" s="41">
        <v>0</v>
      </c>
      <c r="P39" s="42"/>
      <c r="Q39" s="40"/>
      <c r="R39" s="42"/>
      <c r="S39" s="96">
        <v>0</v>
      </c>
    </row>
    <row r="40" spans="1:19" ht="12.75" customHeight="1">
      <c r="A40" s="35"/>
      <c r="B40" s="69" t="s">
        <v>46</v>
      </c>
      <c r="C40" s="37"/>
      <c r="D40" s="73"/>
      <c r="E40" s="39"/>
      <c r="F40" s="40"/>
      <c r="G40" s="42"/>
      <c r="H40" s="40">
        <v>152.45</v>
      </c>
      <c r="I40" s="42"/>
      <c r="J40" s="42"/>
      <c r="K40" s="40"/>
      <c r="L40" s="42"/>
      <c r="M40" s="96"/>
      <c r="N40" s="42"/>
      <c r="O40" s="41">
        <v>0</v>
      </c>
      <c r="P40" s="42">
        <v>1842.907</v>
      </c>
      <c r="Q40" s="40"/>
      <c r="R40" s="42"/>
      <c r="S40" s="96">
        <v>1995.357</v>
      </c>
    </row>
    <row r="41" spans="1:19" ht="12.75" customHeight="1">
      <c r="A41" s="35"/>
      <c r="B41" s="69" t="s">
        <v>57</v>
      </c>
      <c r="C41" s="37"/>
      <c r="D41" s="73">
        <v>93180</v>
      </c>
      <c r="E41" s="39"/>
      <c r="F41" s="40">
        <v>3186</v>
      </c>
      <c r="G41" s="42">
        <v>15477</v>
      </c>
      <c r="H41" s="40"/>
      <c r="I41" s="42">
        <v>82107.75</v>
      </c>
      <c r="J41" s="42">
        <v>4548</v>
      </c>
      <c r="K41" s="40">
        <v>41</v>
      </c>
      <c r="L41" s="42"/>
      <c r="M41" s="96"/>
      <c r="N41" s="42">
        <v>39994</v>
      </c>
      <c r="O41" s="41">
        <v>593.94</v>
      </c>
      <c r="P41" s="42">
        <v>2982.424</v>
      </c>
      <c r="Q41" s="40"/>
      <c r="R41" s="42"/>
      <c r="S41" s="96">
        <v>242110.114</v>
      </c>
    </row>
    <row r="42" spans="1:19" ht="12.75" customHeight="1">
      <c r="A42" s="35"/>
      <c r="B42" s="61" t="s">
        <v>48</v>
      </c>
      <c r="C42" s="45"/>
      <c r="D42" s="73"/>
      <c r="E42" s="39"/>
      <c r="F42" s="40"/>
      <c r="G42" s="42"/>
      <c r="H42" s="40"/>
      <c r="I42" s="42"/>
      <c r="J42" s="42"/>
      <c r="K42" s="40"/>
      <c r="L42" s="42"/>
      <c r="M42" s="96"/>
      <c r="N42" s="42"/>
      <c r="O42" s="41">
        <v>0</v>
      </c>
      <c r="P42" s="42"/>
      <c r="Q42" s="40"/>
      <c r="R42" s="42"/>
      <c r="S42" s="96">
        <v>0</v>
      </c>
    </row>
    <row r="43" spans="1:19" ht="12.75" customHeight="1">
      <c r="A43" s="35"/>
      <c r="B43" s="69" t="s">
        <v>49</v>
      </c>
      <c r="C43" s="37"/>
      <c r="D43" s="73"/>
      <c r="E43" s="39"/>
      <c r="F43" s="40"/>
      <c r="G43" s="42"/>
      <c r="H43" s="40"/>
      <c r="I43" s="42">
        <v>30</v>
      </c>
      <c r="J43" s="42"/>
      <c r="K43" s="40">
        <v>2001</v>
      </c>
      <c r="L43" s="42"/>
      <c r="M43" s="96">
        <v>14619</v>
      </c>
      <c r="N43" s="42"/>
      <c r="O43" s="41">
        <v>0</v>
      </c>
      <c r="P43" s="42">
        <v>1236.606</v>
      </c>
      <c r="Q43" s="40">
        <v>7305</v>
      </c>
      <c r="R43" s="42"/>
      <c r="S43" s="96">
        <v>25191.606</v>
      </c>
    </row>
    <row r="44" spans="1:19" ht="12.75" customHeight="1">
      <c r="A44" s="35"/>
      <c r="B44" s="78" t="s">
        <v>50</v>
      </c>
      <c r="C44" s="44"/>
      <c r="D44" s="73"/>
      <c r="E44" s="39"/>
      <c r="F44" s="40"/>
      <c r="G44" s="42"/>
      <c r="H44" s="40"/>
      <c r="I44" s="42"/>
      <c r="J44" s="42"/>
      <c r="K44" s="40"/>
      <c r="L44" s="42"/>
      <c r="M44" s="96"/>
      <c r="N44" s="42"/>
      <c r="O44" s="41">
        <v>0</v>
      </c>
      <c r="P44" s="42"/>
      <c r="Q44" s="40"/>
      <c r="R44" s="42"/>
      <c r="S44" s="96">
        <v>0</v>
      </c>
    </row>
    <row r="45" spans="1:19" ht="12.75" customHeight="1">
      <c r="A45" s="35"/>
      <c r="B45" s="78" t="s">
        <v>51</v>
      </c>
      <c r="C45" s="44"/>
      <c r="D45" s="73"/>
      <c r="E45" s="39"/>
      <c r="F45" s="40">
        <v>3250</v>
      </c>
      <c r="G45" s="42"/>
      <c r="H45" s="40"/>
      <c r="I45" s="42"/>
      <c r="J45" s="42"/>
      <c r="K45" s="40"/>
      <c r="L45" s="42">
        <v>3847</v>
      </c>
      <c r="M45" s="96">
        <v>32836</v>
      </c>
      <c r="N45" s="42"/>
      <c r="O45" s="41">
        <v>0</v>
      </c>
      <c r="P45" s="42"/>
      <c r="Q45" s="40">
        <v>2952</v>
      </c>
      <c r="R45" s="42">
        <v>819</v>
      </c>
      <c r="S45" s="96">
        <v>43704</v>
      </c>
    </row>
    <row r="46" spans="1:19" ht="12.75" customHeight="1">
      <c r="A46" s="35"/>
      <c r="B46" s="78" t="s">
        <v>52</v>
      </c>
      <c r="C46" s="44"/>
      <c r="D46" s="73"/>
      <c r="E46" s="39"/>
      <c r="F46" s="40"/>
      <c r="G46" s="42"/>
      <c r="H46" s="40"/>
      <c r="I46" s="42"/>
      <c r="J46" s="42"/>
      <c r="K46" s="40"/>
      <c r="L46" s="42"/>
      <c r="M46" s="96"/>
      <c r="N46" s="42"/>
      <c r="O46" s="41">
        <v>0</v>
      </c>
      <c r="P46" s="42"/>
      <c r="Q46" s="40"/>
      <c r="R46" s="42"/>
      <c r="S46" s="96">
        <v>0</v>
      </c>
    </row>
    <row r="47" spans="1:19" ht="12.75" customHeight="1">
      <c r="A47" s="35"/>
      <c r="B47" s="78" t="s">
        <v>53</v>
      </c>
      <c r="C47" s="44"/>
      <c r="D47" s="73"/>
      <c r="E47" s="39"/>
      <c r="F47" s="40"/>
      <c r="G47" s="42"/>
      <c r="H47" s="40"/>
      <c r="I47" s="42"/>
      <c r="J47" s="42"/>
      <c r="K47" s="40"/>
      <c r="L47" s="42"/>
      <c r="M47" s="96"/>
      <c r="N47" s="42"/>
      <c r="O47" s="41">
        <v>0</v>
      </c>
      <c r="P47" s="42"/>
      <c r="Q47" s="40"/>
      <c r="R47" s="42"/>
      <c r="S47" s="96">
        <v>0</v>
      </c>
    </row>
    <row r="48" spans="1:19" ht="12.75" customHeight="1">
      <c r="A48" s="35"/>
      <c r="B48" s="61" t="s">
        <v>58</v>
      </c>
      <c r="C48" s="80"/>
      <c r="D48" s="73"/>
      <c r="E48" s="39"/>
      <c r="F48" s="40"/>
      <c r="G48" s="42"/>
      <c r="H48" s="40"/>
      <c r="I48" s="42"/>
      <c r="J48" s="42"/>
      <c r="K48" s="40"/>
      <c r="L48" s="42"/>
      <c r="M48" s="96"/>
      <c r="N48" s="42"/>
      <c r="O48" s="41">
        <v>0</v>
      </c>
      <c r="P48" s="42"/>
      <c r="Q48" s="40"/>
      <c r="R48" s="42"/>
      <c r="S48" s="96">
        <v>0</v>
      </c>
    </row>
    <row r="49" spans="1:19" ht="6.75" customHeight="1">
      <c r="A49" s="97"/>
      <c r="B49" s="98"/>
      <c r="C49" s="99"/>
      <c r="D49" s="36"/>
      <c r="E49" s="100"/>
      <c r="F49" s="36"/>
      <c r="G49" s="100"/>
      <c r="H49" s="36"/>
      <c r="I49" s="100"/>
      <c r="J49" s="100"/>
      <c r="K49" s="36"/>
      <c r="L49" s="100"/>
      <c r="M49" s="36"/>
      <c r="N49" s="101"/>
      <c r="O49" s="41"/>
      <c r="P49" s="100"/>
      <c r="Q49" s="36"/>
      <c r="R49" s="100"/>
      <c r="S49" s="101"/>
    </row>
    <row r="50" spans="1:19" ht="18.75" customHeight="1">
      <c r="A50" s="28" t="s">
        <v>59</v>
      </c>
      <c r="B50" s="102"/>
      <c r="C50" s="103"/>
      <c r="D50" s="57">
        <v>37673</v>
      </c>
      <c r="E50" s="58">
        <v>0</v>
      </c>
      <c r="F50" s="59">
        <v>15418</v>
      </c>
      <c r="G50" s="58">
        <v>1258</v>
      </c>
      <c r="H50" s="59">
        <v>0</v>
      </c>
      <c r="I50" s="58">
        <v>3675</v>
      </c>
      <c r="J50" s="58">
        <v>7799</v>
      </c>
      <c r="K50" s="59">
        <v>58</v>
      </c>
      <c r="L50" s="58">
        <v>0</v>
      </c>
      <c r="M50" s="60">
        <v>9259</v>
      </c>
      <c r="N50" s="58">
        <v>2529</v>
      </c>
      <c r="O50" s="59">
        <v>0</v>
      </c>
      <c r="P50" s="58">
        <v>28.246</v>
      </c>
      <c r="Q50" s="59">
        <v>4517</v>
      </c>
      <c r="R50" s="58">
        <v>1893</v>
      </c>
      <c r="S50" s="60">
        <v>84107.246</v>
      </c>
    </row>
    <row r="51" spans="1:19" ht="18.75" customHeight="1">
      <c r="A51" s="104"/>
      <c r="B51" s="105" t="s">
        <v>60</v>
      </c>
      <c r="C51" s="106"/>
      <c r="D51" s="107"/>
      <c r="E51" s="93">
        <v>0</v>
      </c>
      <c r="F51" s="108"/>
      <c r="G51" s="93"/>
      <c r="H51" s="108"/>
      <c r="I51" s="93"/>
      <c r="J51" s="93"/>
      <c r="K51" s="108"/>
      <c r="L51" s="93"/>
      <c r="M51" s="109"/>
      <c r="N51" s="93"/>
      <c r="O51" s="108"/>
      <c r="P51" s="93"/>
      <c r="Q51" s="108"/>
      <c r="R51" s="39"/>
      <c r="S51" s="43"/>
    </row>
    <row r="52" spans="1:19" ht="12.75" customHeight="1">
      <c r="A52" s="35"/>
      <c r="B52" s="61" t="s">
        <v>61</v>
      </c>
      <c r="C52" s="80"/>
      <c r="D52" s="38">
        <v>37673</v>
      </c>
      <c r="E52" s="39">
        <v>0</v>
      </c>
      <c r="F52" s="41">
        <v>15418</v>
      </c>
      <c r="G52" s="39">
        <v>1258</v>
      </c>
      <c r="H52" s="41"/>
      <c r="I52" s="39">
        <v>3675</v>
      </c>
      <c r="J52" s="39">
        <v>7799</v>
      </c>
      <c r="K52" s="41">
        <v>58</v>
      </c>
      <c r="L52" s="39"/>
      <c r="M52" s="43">
        <v>132</v>
      </c>
      <c r="N52" s="39">
        <v>2529</v>
      </c>
      <c r="O52" s="41"/>
      <c r="P52" s="39">
        <v>28.246</v>
      </c>
      <c r="Q52" s="41">
        <v>4517</v>
      </c>
      <c r="R52" s="39">
        <v>1893</v>
      </c>
      <c r="S52" s="43">
        <v>74980.246</v>
      </c>
    </row>
    <row r="53" spans="1:19" ht="12.75" customHeight="1">
      <c r="A53" s="35"/>
      <c r="B53" s="61" t="s">
        <v>48</v>
      </c>
      <c r="C53" s="80"/>
      <c r="D53" s="38"/>
      <c r="E53" s="39">
        <v>0</v>
      </c>
      <c r="F53" s="41"/>
      <c r="G53" s="39"/>
      <c r="H53" s="41"/>
      <c r="I53" s="39"/>
      <c r="J53" s="39"/>
      <c r="K53" s="41"/>
      <c r="L53" s="39"/>
      <c r="M53" s="43"/>
      <c r="N53" s="39"/>
      <c r="O53" s="41"/>
      <c r="P53" s="39"/>
      <c r="Q53" s="41"/>
      <c r="R53" s="39"/>
      <c r="S53" s="43">
        <v>0</v>
      </c>
    </row>
    <row r="54" spans="1:19" ht="12.75" customHeight="1">
      <c r="A54" s="35"/>
      <c r="B54" s="61" t="s">
        <v>49</v>
      </c>
      <c r="C54" s="80"/>
      <c r="D54" s="38"/>
      <c r="E54" s="39">
        <v>0</v>
      </c>
      <c r="F54" s="41"/>
      <c r="G54" s="39"/>
      <c r="H54" s="41"/>
      <c r="I54" s="39"/>
      <c r="J54" s="39"/>
      <c r="K54" s="41"/>
      <c r="L54" s="39"/>
      <c r="M54" s="43">
        <v>9127</v>
      </c>
      <c r="N54" s="39"/>
      <c r="O54" s="41"/>
      <c r="P54" s="39"/>
      <c r="Q54" s="41"/>
      <c r="R54" s="39"/>
      <c r="S54" s="43">
        <v>9127</v>
      </c>
    </row>
    <row r="55" spans="1:19" ht="6.75" customHeight="1">
      <c r="A55" s="22"/>
      <c r="B55" s="36"/>
      <c r="C55" s="101"/>
      <c r="D55" s="38"/>
      <c r="E55" s="39"/>
      <c r="F55" s="41"/>
      <c r="G55" s="39"/>
      <c r="H55" s="41"/>
      <c r="I55" s="39"/>
      <c r="J55" s="39"/>
      <c r="K55" s="41"/>
      <c r="L55" s="39"/>
      <c r="M55" s="43"/>
      <c r="N55" s="39"/>
      <c r="O55" s="41"/>
      <c r="P55" s="39"/>
      <c r="Q55" s="41"/>
      <c r="R55" s="39"/>
      <c r="S55" s="43"/>
    </row>
    <row r="56" spans="1:19" ht="21" customHeight="1">
      <c r="A56" s="28" t="s">
        <v>62</v>
      </c>
      <c r="B56" s="102"/>
      <c r="C56" s="103"/>
      <c r="D56" s="57">
        <v>130853</v>
      </c>
      <c r="E56" s="58">
        <v>0</v>
      </c>
      <c r="F56" s="59">
        <v>26449</v>
      </c>
      <c r="G56" s="58">
        <v>20828</v>
      </c>
      <c r="H56" s="59">
        <v>233.57799999999975</v>
      </c>
      <c r="I56" s="58">
        <v>92903.704</v>
      </c>
      <c r="J56" s="58">
        <v>12347</v>
      </c>
      <c r="K56" s="59">
        <v>2100</v>
      </c>
      <c r="L56" s="58">
        <v>3957</v>
      </c>
      <c r="M56" s="60">
        <v>56714</v>
      </c>
      <c r="N56" s="58">
        <v>42523</v>
      </c>
      <c r="O56" s="59">
        <v>1836.64</v>
      </c>
      <c r="P56" s="58">
        <v>8938.559</v>
      </c>
      <c r="Q56" s="59">
        <v>14774</v>
      </c>
      <c r="R56" s="58">
        <v>4799</v>
      </c>
      <c r="S56" s="60">
        <v>419256.48099999997</v>
      </c>
    </row>
    <row r="57" spans="2:10" ht="12.75">
      <c r="B57" s="36"/>
      <c r="J57" s="6"/>
    </row>
    <row r="58" ht="12.75">
      <c r="B58" s="36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  <row r="73" ht="12.75">
      <c r="B73" s="36"/>
    </row>
    <row r="74" ht="12.75">
      <c r="B74" s="36"/>
    </row>
    <row r="75" ht="12.75">
      <c r="B75" s="36"/>
    </row>
    <row r="76" ht="12.75">
      <c r="B76" s="36"/>
    </row>
    <row r="77" ht="12.75">
      <c r="B77" s="36"/>
    </row>
    <row r="78" ht="12.75">
      <c r="B78" s="36"/>
    </row>
    <row r="79" ht="12.75">
      <c r="B79" s="36"/>
    </row>
    <row r="80" ht="12.75">
      <c r="B80" s="36"/>
    </row>
    <row r="81" ht="12.75">
      <c r="B81" s="36"/>
    </row>
    <row r="82" ht="12.75">
      <c r="B82" s="36"/>
    </row>
    <row r="83" ht="12.75">
      <c r="B83" s="36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/>
    </row>
    <row r="117" ht="12.75">
      <c r="B117" s="36"/>
    </row>
    <row r="118" ht="12.75">
      <c r="B118" s="36"/>
    </row>
    <row r="119" ht="12.75">
      <c r="B119" s="36"/>
    </row>
    <row r="120" ht="12.75">
      <c r="B120" s="36"/>
    </row>
    <row r="121" ht="12.75">
      <c r="B121" s="36"/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  <row r="143" ht="12.75">
      <c r="B143" s="3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.57421875" style="0" customWidth="1"/>
    <col min="2" max="2" width="2.28125" style="0" customWidth="1"/>
    <col min="3" max="3" width="38.7109375" style="0" customWidth="1"/>
    <col min="4" max="4" width="9.7109375" style="0" customWidth="1"/>
    <col min="12" max="12" width="11.7109375" style="0" customWidth="1"/>
    <col min="14" max="14" width="10.7109375" style="0" customWidth="1"/>
    <col min="15" max="15" width="9.8515625" style="6" customWidth="1"/>
    <col min="19" max="19" width="10.7109375" style="0" customWidth="1"/>
  </cols>
  <sheetData>
    <row r="1" spans="1:19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ht="15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</row>
    <row r="3" spans="1:19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</row>
    <row r="4" spans="1:19" ht="12.75">
      <c r="A4" s="5" t="s">
        <v>3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</row>
    <row r="6" spans="1:19" ht="15" customHeight="1">
      <c r="A6" s="7"/>
      <c r="B6" s="8"/>
      <c r="C6" s="9"/>
      <c r="D6" s="10" t="s">
        <v>4</v>
      </c>
      <c r="E6" s="11" t="s">
        <v>4</v>
      </c>
      <c r="F6" s="12" t="s">
        <v>5</v>
      </c>
      <c r="G6" s="11" t="s">
        <v>6</v>
      </c>
      <c r="H6" s="8"/>
      <c r="I6" s="13" t="s">
        <v>7</v>
      </c>
      <c r="J6" s="13" t="s">
        <v>8</v>
      </c>
      <c r="K6" s="12" t="s">
        <v>8</v>
      </c>
      <c r="L6" s="11" t="s">
        <v>9</v>
      </c>
      <c r="M6" s="14" t="s">
        <v>10</v>
      </c>
      <c r="N6" s="11" t="s">
        <v>11</v>
      </c>
      <c r="O6" s="15" t="s">
        <v>12</v>
      </c>
      <c r="P6" s="11" t="s">
        <v>13</v>
      </c>
      <c r="Q6" s="8" t="s">
        <v>14</v>
      </c>
      <c r="R6" s="11" t="s">
        <v>15</v>
      </c>
      <c r="S6" s="9" t="s">
        <v>16</v>
      </c>
    </row>
    <row r="7" spans="1:19" ht="12.75">
      <c r="A7" s="16"/>
      <c r="B7" s="17"/>
      <c r="C7" s="18" t="s">
        <v>17</v>
      </c>
      <c r="D7" s="19" t="s">
        <v>18</v>
      </c>
      <c r="E7" s="20" t="s">
        <v>19</v>
      </c>
      <c r="F7" s="17" t="s">
        <v>20</v>
      </c>
      <c r="G7" s="20" t="s">
        <v>21</v>
      </c>
      <c r="H7" s="17" t="s">
        <v>22</v>
      </c>
      <c r="I7" s="20" t="s">
        <v>23</v>
      </c>
      <c r="J7" s="20" t="s">
        <v>24</v>
      </c>
      <c r="K7" s="17" t="s">
        <v>25</v>
      </c>
      <c r="L7" s="20" t="s">
        <v>26</v>
      </c>
      <c r="M7" s="18" t="s">
        <v>27</v>
      </c>
      <c r="N7" s="20" t="s">
        <v>28</v>
      </c>
      <c r="O7" s="21" t="s">
        <v>19</v>
      </c>
      <c r="P7" s="20"/>
      <c r="Q7" s="17" t="s">
        <v>29</v>
      </c>
      <c r="R7" s="20" t="s">
        <v>30</v>
      </c>
      <c r="S7" s="18" t="s">
        <v>31</v>
      </c>
    </row>
    <row r="8" spans="1:19" ht="12.75">
      <c r="A8" s="22"/>
      <c r="B8" s="23"/>
      <c r="C8" s="24"/>
      <c r="D8" s="25" t="s">
        <v>32</v>
      </c>
      <c r="E8" s="26"/>
      <c r="F8" s="26"/>
      <c r="G8" s="26"/>
      <c r="H8" s="22"/>
      <c r="I8" s="26"/>
      <c r="J8" s="26"/>
      <c r="K8" s="26"/>
      <c r="L8" s="24"/>
      <c r="M8" s="26"/>
      <c r="N8" s="26"/>
      <c r="O8" s="27"/>
      <c r="P8" s="26"/>
      <c r="Q8" s="26"/>
      <c r="R8" s="26"/>
      <c r="S8" s="26"/>
    </row>
    <row r="9" spans="1:19" s="34" customFormat="1" ht="18.75" customHeight="1">
      <c r="A9" s="28" t="s">
        <v>33</v>
      </c>
      <c r="B9" s="29"/>
      <c r="C9" s="30"/>
      <c r="D9" s="31">
        <f aca="true" t="shared" si="0" ref="D9:S9">SUM(D10:D15)</f>
        <v>228983</v>
      </c>
      <c r="E9" s="31">
        <f t="shared" si="0"/>
        <v>139444.36742</v>
      </c>
      <c r="F9" s="31">
        <f t="shared" si="0"/>
        <v>43638</v>
      </c>
      <c r="G9" s="31">
        <f t="shared" si="0"/>
        <v>64624</v>
      </c>
      <c r="H9" s="31">
        <f t="shared" si="0"/>
        <v>4110.85</v>
      </c>
      <c r="I9" s="32">
        <f t="shared" si="0"/>
        <v>59351</v>
      </c>
      <c r="J9" s="31">
        <f t="shared" si="0"/>
        <v>221406</v>
      </c>
      <c r="K9" s="31">
        <f t="shared" si="0"/>
        <v>3480</v>
      </c>
      <c r="L9" s="31">
        <f t="shared" si="0"/>
        <v>30272</v>
      </c>
      <c r="M9" s="31">
        <f t="shared" si="0"/>
        <v>70295</v>
      </c>
      <c r="N9" s="31">
        <f t="shared" si="0"/>
        <v>254445</v>
      </c>
      <c r="O9" s="31">
        <f t="shared" si="0"/>
        <v>12145.059739999999</v>
      </c>
      <c r="P9" s="31">
        <f t="shared" si="0"/>
        <v>3483.813</v>
      </c>
      <c r="Q9" s="31">
        <f t="shared" si="0"/>
        <v>28653</v>
      </c>
      <c r="R9" s="31">
        <f t="shared" si="0"/>
        <v>245378</v>
      </c>
      <c r="S9" s="33">
        <f t="shared" si="0"/>
        <v>1409709.09016</v>
      </c>
    </row>
    <row r="10" spans="1:19" ht="17.25" customHeight="1">
      <c r="A10" s="35"/>
      <c r="B10" s="36"/>
      <c r="C10" s="37" t="s">
        <v>34</v>
      </c>
      <c r="D10" s="38"/>
      <c r="E10" s="39">
        <v>102679.92351</v>
      </c>
      <c r="F10" s="40">
        <v>691</v>
      </c>
      <c r="G10" s="39">
        <v>0</v>
      </c>
      <c r="H10" s="41">
        <v>0</v>
      </c>
      <c r="I10" s="42">
        <v>2699</v>
      </c>
      <c r="J10" s="42">
        <v>97955</v>
      </c>
      <c r="K10" s="40"/>
      <c r="L10" s="39">
        <v>4752</v>
      </c>
      <c r="M10" s="43">
        <v>11466</v>
      </c>
      <c r="N10" s="43">
        <v>119277</v>
      </c>
      <c r="O10" s="41">
        <v>8382.57863</v>
      </c>
      <c r="P10" s="39">
        <v>0</v>
      </c>
      <c r="Q10" s="41">
        <v>0</v>
      </c>
      <c r="R10" s="39">
        <v>181374</v>
      </c>
      <c r="S10" s="43">
        <f aca="true" t="shared" si="1" ref="S10:S30">SUM(D10:R10)</f>
        <v>529276.50214</v>
      </c>
    </row>
    <row r="11" spans="1:19" ht="12.75" customHeight="1">
      <c r="A11" s="35"/>
      <c r="B11" s="36"/>
      <c r="C11" s="44" t="s">
        <v>35</v>
      </c>
      <c r="D11" s="38">
        <v>91607</v>
      </c>
      <c r="E11" s="39">
        <v>293.68893</v>
      </c>
      <c r="F11" s="40">
        <v>13162</v>
      </c>
      <c r="G11" s="39">
        <v>26981</v>
      </c>
      <c r="H11" s="41">
        <v>0</v>
      </c>
      <c r="I11" s="42">
        <v>18623</v>
      </c>
      <c r="J11" s="42">
        <v>24757</v>
      </c>
      <c r="K11" s="40">
        <v>284</v>
      </c>
      <c r="L11" s="39">
        <v>12348</v>
      </c>
      <c r="M11" s="43">
        <v>8801</v>
      </c>
      <c r="N11" s="43">
        <v>37657</v>
      </c>
      <c r="O11" s="41">
        <v>0</v>
      </c>
      <c r="P11" s="39">
        <v>242.483</v>
      </c>
      <c r="Q11" s="41">
        <v>10700</v>
      </c>
      <c r="R11" s="39">
        <v>13701</v>
      </c>
      <c r="S11" s="43">
        <f t="shared" si="1"/>
        <v>259157.17193</v>
      </c>
    </row>
    <row r="12" spans="1:19" ht="12.75" customHeight="1">
      <c r="A12" s="35"/>
      <c r="B12" s="36"/>
      <c r="C12" s="37" t="s">
        <v>36</v>
      </c>
      <c r="D12" s="38">
        <v>14732</v>
      </c>
      <c r="E12" s="39">
        <v>0</v>
      </c>
      <c r="F12" s="40">
        <v>1394</v>
      </c>
      <c r="G12" s="39">
        <v>999</v>
      </c>
      <c r="H12" s="41">
        <v>0</v>
      </c>
      <c r="I12" s="42">
        <v>7004</v>
      </c>
      <c r="J12" s="42">
        <v>580</v>
      </c>
      <c r="K12" s="40"/>
      <c r="L12" s="39">
        <v>232</v>
      </c>
      <c r="M12" s="43">
        <v>517</v>
      </c>
      <c r="N12" s="43">
        <v>4413</v>
      </c>
      <c r="O12" s="41">
        <v>0</v>
      </c>
      <c r="P12" s="39">
        <v>0</v>
      </c>
      <c r="Q12" s="41">
        <v>218</v>
      </c>
      <c r="R12" s="39">
        <v>1479</v>
      </c>
      <c r="S12" s="43">
        <f t="shared" si="1"/>
        <v>31568</v>
      </c>
    </row>
    <row r="13" spans="1:19" ht="12.75" customHeight="1">
      <c r="A13" s="35"/>
      <c r="B13" s="36"/>
      <c r="C13" s="45" t="s">
        <v>37</v>
      </c>
      <c r="D13" s="38">
        <v>60462</v>
      </c>
      <c r="E13" s="39">
        <v>12349.75498</v>
      </c>
      <c r="F13" s="40">
        <v>14791</v>
      </c>
      <c r="G13" s="39">
        <v>14845</v>
      </c>
      <c r="H13" s="41">
        <v>0</v>
      </c>
      <c r="I13" s="42">
        <v>12618</v>
      </c>
      <c r="J13" s="42">
        <v>61421</v>
      </c>
      <c r="K13" s="40">
        <v>205</v>
      </c>
      <c r="L13" s="39">
        <v>2474</v>
      </c>
      <c r="M13" s="43">
        <f>31630+757</f>
        <v>32387</v>
      </c>
      <c r="N13" s="43">
        <v>40683</v>
      </c>
      <c r="O13" s="41">
        <v>39.76849</v>
      </c>
      <c r="P13" s="39">
        <v>250.82</v>
      </c>
      <c r="Q13" s="41">
        <v>7269</v>
      </c>
      <c r="R13" s="39">
        <v>9414</v>
      </c>
      <c r="S13" s="43">
        <f t="shared" si="1"/>
        <v>269209.34346999996</v>
      </c>
    </row>
    <row r="14" spans="1:19" ht="12" customHeight="1">
      <c r="A14" s="35"/>
      <c r="B14" s="36"/>
      <c r="C14" s="44" t="s">
        <v>38</v>
      </c>
      <c r="D14" s="38">
        <v>62182</v>
      </c>
      <c r="E14" s="39">
        <v>24121</v>
      </c>
      <c r="F14" s="40">
        <v>13600</v>
      </c>
      <c r="G14" s="39">
        <v>21799</v>
      </c>
      <c r="H14" s="41">
        <v>4110.85</v>
      </c>
      <c r="I14" s="42">
        <v>18407</v>
      </c>
      <c r="J14" s="42">
        <v>36693</v>
      </c>
      <c r="K14" s="40">
        <v>2991</v>
      </c>
      <c r="L14" s="39">
        <v>10466</v>
      </c>
      <c r="M14" s="43">
        <v>17124</v>
      </c>
      <c r="N14" s="43">
        <v>52415</v>
      </c>
      <c r="O14" s="41">
        <v>3102.26062</v>
      </c>
      <c r="P14" s="39">
        <v>2990.51</v>
      </c>
      <c r="Q14" s="41">
        <v>10466</v>
      </c>
      <c r="R14" s="39">
        <v>39410</v>
      </c>
      <c r="S14" s="43">
        <f t="shared" si="1"/>
        <v>319877.62062</v>
      </c>
    </row>
    <row r="15" spans="1:19" ht="12.75" customHeight="1">
      <c r="A15" s="35"/>
      <c r="B15" s="36"/>
      <c r="C15" s="37" t="s">
        <v>39</v>
      </c>
      <c r="D15" s="38">
        <v>0</v>
      </c>
      <c r="E15" s="39">
        <v>0</v>
      </c>
      <c r="F15" s="40">
        <v>0</v>
      </c>
      <c r="G15" s="39">
        <v>0</v>
      </c>
      <c r="H15" s="41">
        <v>0</v>
      </c>
      <c r="I15" s="42">
        <v>0</v>
      </c>
      <c r="J15" s="42">
        <v>0</v>
      </c>
      <c r="K15" s="40">
        <v>0</v>
      </c>
      <c r="L15" s="39">
        <v>0</v>
      </c>
      <c r="M15" s="43">
        <v>0</v>
      </c>
      <c r="N15" s="43">
        <v>0</v>
      </c>
      <c r="O15" s="43">
        <v>620.452</v>
      </c>
      <c r="P15" s="39">
        <v>0</v>
      </c>
      <c r="Q15" s="41">
        <v>0</v>
      </c>
      <c r="R15" s="39">
        <v>0</v>
      </c>
      <c r="S15" s="43">
        <f t="shared" si="1"/>
        <v>620.452</v>
      </c>
    </row>
    <row r="16" spans="1:19" s="34" customFormat="1" ht="30" customHeight="1">
      <c r="A16" s="54" t="s">
        <v>40</v>
      </c>
      <c r="B16" s="55"/>
      <c r="C16" s="56"/>
      <c r="D16" s="57">
        <f aca="true" t="shared" si="2" ref="D16:R16">SUM(D17:D30)</f>
        <v>240368</v>
      </c>
      <c r="E16" s="58">
        <f t="shared" si="2"/>
        <v>153980.33564900002</v>
      </c>
      <c r="F16" s="59">
        <f t="shared" si="2"/>
        <v>47815</v>
      </c>
      <c r="G16" s="58">
        <f t="shared" si="2"/>
        <v>89098</v>
      </c>
      <c r="H16" s="59">
        <f t="shared" si="2"/>
        <v>4320.3099999999995</v>
      </c>
      <c r="I16" s="58">
        <f t="shared" si="2"/>
        <v>60305.216</v>
      </c>
      <c r="J16" s="58">
        <f t="shared" si="2"/>
        <v>226336</v>
      </c>
      <c r="K16" s="59">
        <f t="shared" si="2"/>
        <v>3498</v>
      </c>
      <c r="L16" s="58">
        <f t="shared" si="2"/>
        <v>35903</v>
      </c>
      <c r="M16" s="60">
        <f t="shared" si="2"/>
        <v>73726</v>
      </c>
      <c r="N16" s="58">
        <f t="shared" si="2"/>
        <v>262621</v>
      </c>
      <c r="O16" s="59">
        <f t="shared" si="2"/>
        <v>15009.070000000002</v>
      </c>
      <c r="P16" s="58">
        <f t="shared" si="2"/>
        <v>5578.432000000001</v>
      </c>
      <c r="Q16" s="59">
        <f t="shared" si="2"/>
        <v>35024</v>
      </c>
      <c r="R16" s="58">
        <f t="shared" si="2"/>
        <v>251375</v>
      </c>
      <c r="S16" s="60">
        <f t="shared" si="1"/>
        <v>1504957.3636490002</v>
      </c>
    </row>
    <row r="17" spans="1:19" ht="16.5" customHeight="1">
      <c r="A17" s="35"/>
      <c r="B17" s="61" t="s">
        <v>41</v>
      </c>
      <c r="C17" s="45"/>
      <c r="D17" s="38">
        <v>3067</v>
      </c>
      <c r="E17" s="39">
        <v>533.92</v>
      </c>
      <c r="F17" s="41">
        <v>873</v>
      </c>
      <c r="G17" s="39">
        <v>1292</v>
      </c>
      <c r="H17" s="41">
        <v>82.22</v>
      </c>
      <c r="I17" s="62">
        <v>1187.016</v>
      </c>
      <c r="J17" s="63">
        <v>3493</v>
      </c>
      <c r="K17" s="64">
        <v>58</v>
      </c>
      <c r="L17" s="65">
        <v>605</v>
      </c>
      <c r="M17" s="66">
        <v>1356</v>
      </c>
      <c r="N17" s="67">
        <v>1530</v>
      </c>
      <c r="O17" s="41">
        <v>242.9</v>
      </c>
      <c r="P17" s="67">
        <v>69.676</v>
      </c>
      <c r="Q17" s="68">
        <v>203</v>
      </c>
      <c r="R17" s="65">
        <v>4277</v>
      </c>
      <c r="S17" s="66">
        <f t="shared" si="1"/>
        <v>18869.732</v>
      </c>
    </row>
    <row r="18" spans="1:19" ht="12.75" customHeight="1">
      <c r="A18" s="35"/>
      <c r="B18" s="69" t="s">
        <v>42</v>
      </c>
      <c r="C18" s="37"/>
      <c r="D18" s="38">
        <v>9983</v>
      </c>
      <c r="E18" s="39">
        <v>13837.417000000001</v>
      </c>
      <c r="F18" s="41">
        <v>3020</v>
      </c>
      <c r="G18" s="39">
        <v>12925</v>
      </c>
      <c r="H18" s="41">
        <v>822.17</v>
      </c>
      <c r="I18" s="42">
        <v>3617.14</v>
      </c>
      <c r="J18" s="42">
        <v>22054</v>
      </c>
      <c r="K18" s="64">
        <v>696</v>
      </c>
      <c r="L18" s="65">
        <v>5353</v>
      </c>
      <c r="M18" s="66">
        <v>13778</v>
      </c>
      <c r="N18" s="65">
        <v>43960</v>
      </c>
      <c r="O18" s="41">
        <v>2402.4</v>
      </c>
      <c r="P18" s="65">
        <v>696.763</v>
      </c>
      <c r="Q18" s="64">
        <v>0</v>
      </c>
      <c r="R18" s="65">
        <v>46991</v>
      </c>
      <c r="S18" s="66">
        <f t="shared" si="1"/>
        <v>180135.89</v>
      </c>
    </row>
    <row r="19" spans="1:19" ht="12.75" customHeight="1">
      <c r="A19" s="35"/>
      <c r="B19" s="69" t="s">
        <v>43</v>
      </c>
      <c r="C19" s="37"/>
      <c r="D19" s="38">
        <v>1141</v>
      </c>
      <c r="E19" s="39">
        <v>25484.69941</v>
      </c>
      <c r="F19" s="41">
        <v>0</v>
      </c>
      <c r="G19" s="39">
        <v>9</v>
      </c>
      <c r="H19" s="41">
        <v>0</v>
      </c>
      <c r="I19" s="70">
        <v>0</v>
      </c>
      <c r="J19" s="42">
        <v>15877</v>
      </c>
      <c r="K19" s="71">
        <v>8</v>
      </c>
      <c r="L19" s="65">
        <v>0</v>
      </c>
      <c r="M19" s="66"/>
      <c r="N19" s="72">
        <v>6999</v>
      </c>
      <c r="O19" s="41">
        <v>808.63</v>
      </c>
      <c r="P19" s="72">
        <v>0</v>
      </c>
      <c r="Q19" s="71">
        <v>0</v>
      </c>
      <c r="R19" s="72">
        <v>33241</v>
      </c>
      <c r="S19" s="66">
        <f t="shared" si="1"/>
        <v>83568.32941</v>
      </c>
    </row>
    <row r="20" spans="1:19" ht="12.75" customHeight="1">
      <c r="A20" s="35"/>
      <c r="B20" s="61" t="s">
        <v>44</v>
      </c>
      <c r="C20" s="45"/>
      <c r="D20" s="38">
        <v>7865</v>
      </c>
      <c r="E20" s="39">
        <v>39942.397319</v>
      </c>
      <c r="F20" s="41">
        <v>3513</v>
      </c>
      <c r="G20" s="39">
        <v>6833</v>
      </c>
      <c r="H20" s="41">
        <v>1195</v>
      </c>
      <c r="I20" s="62">
        <v>580</v>
      </c>
      <c r="J20" s="42">
        <v>39135</v>
      </c>
      <c r="K20" s="64"/>
      <c r="L20" s="65">
        <v>2299</v>
      </c>
      <c r="M20" s="66"/>
      <c r="N20" s="65">
        <v>37084</v>
      </c>
      <c r="O20" s="41">
        <v>3603.6</v>
      </c>
      <c r="P20" s="65">
        <v>1045.144</v>
      </c>
      <c r="Q20" s="64">
        <v>3107</v>
      </c>
      <c r="R20" s="65">
        <v>35268</v>
      </c>
      <c r="S20" s="66">
        <f t="shared" si="1"/>
        <v>181470.14131900002</v>
      </c>
    </row>
    <row r="21" spans="1:19" ht="12.75" customHeight="1">
      <c r="A21" s="35"/>
      <c r="B21" s="69" t="s">
        <v>45</v>
      </c>
      <c r="C21" s="37"/>
      <c r="D21" s="38">
        <v>5951</v>
      </c>
      <c r="E21" s="39">
        <v>8411.41152</v>
      </c>
      <c r="F21" s="41">
        <v>0</v>
      </c>
      <c r="G21" s="39">
        <v>0</v>
      </c>
      <c r="H21" s="41">
        <v>0</v>
      </c>
      <c r="I21" s="62">
        <v>0</v>
      </c>
      <c r="J21" s="42">
        <v>4030</v>
      </c>
      <c r="K21" s="64"/>
      <c r="L21" s="65">
        <v>0</v>
      </c>
      <c r="M21" s="66"/>
      <c r="N21" s="65">
        <v>0</v>
      </c>
      <c r="O21" s="41">
        <v>0</v>
      </c>
      <c r="P21" s="65">
        <v>0</v>
      </c>
      <c r="Q21" s="64">
        <v>0</v>
      </c>
      <c r="R21" s="65">
        <v>5310</v>
      </c>
      <c r="S21" s="66">
        <f t="shared" si="1"/>
        <v>23702.41152</v>
      </c>
    </row>
    <row r="22" spans="1:19" ht="12.75" customHeight="1">
      <c r="A22" s="35"/>
      <c r="B22" s="69" t="s">
        <v>46</v>
      </c>
      <c r="C22" s="37"/>
      <c r="D22" s="38">
        <v>11822</v>
      </c>
      <c r="E22" s="39">
        <v>41054.06100000001</v>
      </c>
      <c r="F22" s="41">
        <v>0</v>
      </c>
      <c r="G22" s="39">
        <v>2231</v>
      </c>
      <c r="H22" s="41">
        <v>1230</v>
      </c>
      <c r="I22" s="62">
        <v>3291.61</v>
      </c>
      <c r="J22" s="42">
        <v>11710</v>
      </c>
      <c r="K22" s="64"/>
      <c r="L22" s="65">
        <v>0</v>
      </c>
      <c r="M22" s="66"/>
      <c r="N22" s="65">
        <v>35895</v>
      </c>
      <c r="O22" s="41">
        <v>3261.35</v>
      </c>
      <c r="P22" s="65">
        <v>1045</v>
      </c>
      <c r="Q22" s="64">
        <v>2943</v>
      </c>
      <c r="R22" s="65">
        <v>33335</v>
      </c>
      <c r="S22" s="66">
        <f t="shared" si="1"/>
        <v>147818.021</v>
      </c>
    </row>
    <row r="23" spans="1:19" ht="12.75" customHeight="1">
      <c r="A23" s="35"/>
      <c r="B23" s="69" t="s">
        <v>47</v>
      </c>
      <c r="C23" s="37"/>
      <c r="D23" s="38">
        <v>74382</v>
      </c>
      <c r="E23" s="39">
        <v>17321.5184</v>
      </c>
      <c r="F23" s="41">
        <v>8768</v>
      </c>
      <c r="G23" s="39">
        <v>25850</v>
      </c>
      <c r="H23" s="41">
        <v>990.92</v>
      </c>
      <c r="I23" s="62">
        <v>18494.73</v>
      </c>
      <c r="J23" s="42">
        <v>54911</v>
      </c>
      <c r="K23" s="64">
        <v>1256</v>
      </c>
      <c r="L23" s="65">
        <v>416</v>
      </c>
      <c r="M23" s="66">
        <v>7064</v>
      </c>
      <c r="N23" s="65">
        <v>73211</v>
      </c>
      <c r="O23" s="41">
        <v>2961.82</v>
      </c>
      <c r="P23" s="65">
        <v>1130.992</v>
      </c>
      <c r="Q23" s="64">
        <v>8199</v>
      </c>
      <c r="R23" s="65">
        <v>45183</v>
      </c>
      <c r="S23" s="66">
        <f t="shared" si="1"/>
        <v>340139.9804</v>
      </c>
    </row>
    <row r="24" spans="1:19" ht="12.75" customHeight="1">
      <c r="A24" s="35"/>
      <c r="B24" s="61" t="s">
        <v>48</v>
      </c>
      <c r="C24" s="45"/>
      <c r="D24" s="73">
        <v>0</v>
      </c>
      <c r="E24" s="42">
        <v>0</v>
      </c>
      <c r="F24" s="40">
        <v>0</v>
      </c>
      <c r="G24" s="42">
        <v>0</v>
      </c>
      <c r="H24" s="40"/>
      <c r="I24" s="74">
        <v>0</v>
      </c>
      <c r="J24" s="42">
        <v>0</v>
      </c>
      <c r="K24" s="71"/>
      <c r="L24" s="65">
        <v>1623</v>
      </c>
      <c r="M24" s="66"/>
      <c r="N24" s="65">
        <v>0</v>
      </c>
      <c r="O24" s="75"/>
      <c r="P24" s="65">
        <v>0</v>
      </c>
      <c r="Q24" s="64">
        <v>0</v>
      </c>
      <c r="R24" s="65">
        <v>0</v>
      </c>
      <c r="S24" s="66">
        <f t="shared" si="1"/>
        <v>1623</v>
      </c>
    </row>
    <row r="25" spans="1:19" ht="12.75" customHeight="1">
      <c r="A25" s="35"/>
      <c r="B25" s="69" t="s">
        <v>49</v>
      </c>
      <c r="C25" s="37"/>
      <c r="D25" s="76">
        <v>39088</v>
      </c>
      <c r="E25" s="62">
        <v>0</v>
      </c>
      <c r="F25" s="77">
        <v>17000</v>
      </c>
      <c r="G25" s="62">
        <v>24358</v>
      </c>
      <c r="H25" s="77"/>
      <c r="I25" s="62">
        <v>21399.9</v>
      </c>
      <c r="J25" s="42">
        <v>27934</v>
      </c>
      <c r="K25" s="64">
        <v>1392</v>
      </c>
      <c r="L25" s="65">
        <v>11709</v>
      </c>
      <c r="M25" s="66">
        <v>35148</v>
      </c>
      <c r="N25" s="65">
        <v>19742</v>
      </c>
      <c r="O25" s="41">
        <v>0</v>
      </c>
      <c r="P25" s="65">
        <v>1393.525</v>
      </c>
      <c r="Q25" s="64">
        <v>8596</v>
      </c>
      <c r="R25" s="65">
        <v>19890</v>
      </c>
      <c r="S25" s="66">
        <f t="shared" si="1"/>
        <v>227650.425</v>
      </c>
    </row>
    <row r="26" spans="1:19" ht="12.75" customHeight="1">
      <c r="A26" s="35"/>
      <c r="B26" s="78" t="s">
        <v>50</v>
      </c>
      <c r="C26" s="44"/>
      <c r="D26" s="38">
        <v>0</v>
      </c>
      <c r="E26" s="39">
        <v>5832.666</v>
      </c>
      <c r="F26" s="41">
        <v>0</v>
      </c>
      <c r="G26" s="39">
        <v>0</v>
      </c>
      <c r="H26" s="41"/>
      <c r="I26" s="62">
        <v>26.73</v>
      </c>
      <c r="J26" s="62">
        <v>24146</v>
      </c>
      <c r="K26" s="64">
        <v>0</v>
      </c>
      <c r="L26" s="65">
        <v>500</v>
      </c>
      <c r="M26" s="66">
        <v>1288</v>
      </c>
      <c r="N26" s="65">
        <v>4922</v>
      </c>
      <c r="O26" s="41">
        <v>1169.7</v>
      </c>
      <c r="P26" s="65">
        <v>0</v>
      </c>
      <c r="Q26" s="64">
        <v>0</v>
      </c>
      <c r="R26" s="65">
        <v>5557</v>
      </c>
      <c r="S26" s="66">
        <f t="shared" si="1"/>
        <v>43442.096</v>
      </c>
    </row>
    <row r="27" spans="1:19" ht="12.75" customHeight="1">
      <c r="A27" s="35"/>
      <c r="B27" s="78" t="s">
        <v>51</v>
      </c>
      <c r="C27" s="44"/>
      <c r="D27" s="38">
        <v>86449</v>
      </c>
      <c r="E27" s="39">
        <v>0</v>
      </c>
      <c r="F27" s="41">
        <v>14522</v>
      </c>
      <c r="G27" s="39">
        <v>15353</v>
      </c>
      <c r="H27" s="41"/>
      <c r="I27" s="62">
        <v>11651.89</v>
      </c>
      <c r="J27" s="42">
        <v>22382</v>
      </c>
      <c r="K27" s="64">
        <v>88</v>
      </c>
      <c r="L27" s="65">
        <v>13395</v>
      </c>
      <c r="M27" s="66">
        <f>8801+1712</f>
        <v>10513</v>
      </c>
      <c r="N27" s="65">
        <v>28186</v>
      </c>
      <c r="O27" s="41">
        <v>0</v>
      </c>
      <c r="P27" s="65">
        <v>197.332</v>
      </c>
      <c r="Q27" s="64">
        <v>11747</v>
      </c>
      <c r="R27" s="65">
        <v>17642</v>
      </c>
      <c r="S27" s="66">
        <f t="shared" si="1"/>
        <v>232126.222</v>
      </c>
    </row>
    <row r="28" spans="1:19" ht="13.5">
      <c r="A28" s="35"/>
      <c r="B28" s="78" t="s">
        <v>52</v>
      </c>
      <c r="C28" s="44"/>
      <c r="D28" s="38">
        <v>0</v>
      </c>
      <c r="E28" s="39">
        <v>161.808</v>
      </c>
      <c r="F28" s="41">
        <v>116</v>
      </c>
      <c r="G28" s="39">
        <v>0</v>
      </c>
      <c r="H28" s="41"/>
      <c r="I28" s="62">
        <v>0</v>
      </c>
      <c r="J28" s="72">
        <v>0</v>
      </c>
      <c r="K28" s="64">
        <v>0</v>
      </c>
      <c r="L28" s="65">
        <v>3</v>
      </c>
      <c r="M28" s="66">
        <v>57</v>
      </c>
      <c r="N28" s="65">
        <v>0</v>
      </c>
      <c r="O28" s="41">
        <v>0</v>
      </c>
      <c r="P28" s="65">
        <v>0</v>
      </c>
      <c r="Q28" s="64">
        <v>0</v>
      </c>
      <c r="R28" s="65">
        <v>0</v>
      </c>
      <c r="S28" s="66">
        <f t="shared" si="1"/>
        <v>337.808</v>
      </c>
    </row>
    <row r="29" spans="1:19" ht="12.75" customHeight="1">
      <c r="A29" s="35"/>
      <c r="B29" s="78" t="s">
        <v>53</v>
      </c>
      <c r="C29" s="44"/>
      <c r="D29" s="38">
        <v>620</v>
      </c>
      <c r="E29" s="39">
        <v>0</v>
      </c>
      <c r="F29" s="41">
        <v>3</v>
      </c>
      <c r="G29" s="39">
        <v>86</v>
      </c>
      <c r="H29" s="41"/>
      <c r="I29" s="62">
        <v>56.2</v>
      </c>
      <c r="J29" s="62">
        <v>664</v>
      </c>
      <c r="K29" s="64">
        <v>0</v>
      </c>
      <c r="L29" s="65">
        <v>0</v>
      </c>
      <c r="M29" s="66">
        <v>0</v>
      </c>
      <c r="N29" s="65">
        <v>1304</v>
      </c>
      <c r="O29" s="41">
        <v>0</v>
      </c>
      <c r="P29" s="65">
        <v>0</v>
      </c>
      <c r="Q29" s="64">
        <v>229</v>
      </c>
      <c r="R29" s="65">
        <v>0</v>
      </c>
      <c r="S29" s="66">
        <f t="shared" si="1"/>
        <v>2962.2</v>
      </c>
    </row>
    <row r="30" spans="1:19" ht="12.75" customHeight="1">
      <c r="A30" s="35"/>
      <c r="B30" s="61" t="s">
        <v>54</v>
      </c>
      <c r="C30" s="45"/>
      <c r="D30" s="38">
        <v>0</v>
      </c>
      <c r="E30" s="39">
        <v>1400.437</v>
      </c>
      <c r="F30" s="41">
        <v>0</v>
      </c>
      <c r="G30" s="39">
        <v>161</v>
      </c>
      <c r="H30" s="41"/>
      <c r="I30" s="42">
        <v>0</v>
      </c>
      <c r="J30" s="62">
        <v>0</v>
      </c>
      <c r="K30" s="64">
        <v>0</v>
      </c>
      <c r="L30" s="65">
        <v>0</v>
      </c>
      <c r="M30" s="66">
        <v>4522</v>
      </c>
      <c r="N30" s="65">
        <v>9788</v>
      </c>
      <c r="O30" s="41">
        <v>558.67</v>
      </c>
      <c r="P30" s="65">
        <v>0</v>
      </c>
      <c r="Q30" s="64">
        <v>0</v>
      </c>
      <c r="R30" s="65">
        <v>4681</v>
      </c>
      <c r="S30" s="66">
        <f t="shared" si="1"/>
        <v>21111.107</v>
      </c>
    </row>
    <row r="31" spans="1:19" ht="12.75" customHeight="1">
      <c r="A31" s="22"/>
      <c r="B31" s="79"/>
      <c r="C31" s="80"/>
      <c r="D31" s="38"/>
      <c r="E31" s="39"/>
      <c r="F31" s="41"/>
      <c r="G31" s="39"/>
      <c r="H31" s="41"/>
      <c r="I31" s="42"/>
      <c r="J31" s="81"/>
      <c r="K31" s="64"/>
      <c r="L31" s="65"/>
      <c r="M31" s="66"/>
      <c r="N31" s="65"/>
      <c r="O31" s="41"/>
      <c r="P31" s="65"/>
      <c r="Q31" s="64"/>
      <c r="R31" s="65"/>
      <c r="S31" s="66"/>
    </row>
    <row r="32" spans="1:19" ht="24" customHeight="1">
      <c r="A32" s="82" t="s">
        <v>55</v>
      </c>
      <c r="B32" s="83"/>
      <c r="C32" s="84"/>
      <c r="D32" s="57">
        <f aca="true" t="shared" si="3" ref="D32:S32">+D16-D9</f>
        <v>11385</v>
      </c>
      <c r="E32" s="58">
        <f t="shared" si="3"/>
        <v>14535.96822900002</v>
      </c>
      <c r="F32" s="59">
        <f t="shared" si="3"/>
        <v>4177</v>
      </c>
      <c r="G32" s="58">
        <f t="shared" si="3"/>
        <v>24474</v>
      </c>
      <c r="H32" s="57">
        <f t="shared" si="3"/>
        <v>209.45999999999913</v>
      </c>
      <c r="I32" s="58">
        <f t="shared" si="3"/>
        <v>954.2160000000003</v>
      </c>
      <c r="J32" s="58">
        <f t="shared" si="3"/>
        <v>4930</v>
      </c>
      <c r="K32" s="59">
        <f t="shared" si="3"/>
        <v>18</v>
      </c>
      <c r="L32" s="58">
        <f t="shared" si="3"/>
        <v>5631</v>
      </c>
      <c r="M32" s="60">
        <f t="shared" si="3"/>
        <v>3431</v>
      </c>
      <c r="N32" s="58">
        <f t="shared" si="3"/>
        <v>8176</v>
      </c>
      <c r="O32" s="58">
        <f t="shared" si="3"/>
        <v>2864.0102600000027</v>
      </c>
      <c r="P32" s="58">
        <f t="shared" si="3"/>
        <v>2094.6190000000006</v>
      </c>
      <c r="Q32" s="59">
        <f t="shared" si="3"/>
        <v>6371</v>
      </c>
      <c r="R32" s="58">
        <f t="shared" si="3"/>
        <v>5997</v>
      </c>
      <c r="S32" s="60">
        <f t="shared" si="3"/>
        <v>95248.27348900028</v>
      </c>
    </row>
    <row r="33" spans="1:19" ht="24" customHeight="1">
      <c r="A33" s="85" t="s">
        <v>56</v>
      </c>
      <c r="B33" s="86"/>
      <c r="C33" s="87"/>
      <c r="D33" s="88">
        <f aca="true" t="shared" si="4" ref="D33:S33">SUM(D34:D47)</f>
        <v>93180</v>
      </c>
      <c r="E33" s="89">
        <f t="shared" si="4"/>
        <v>0</v>
      </c>
      <c r="F33" s="90">
        <f t="shared" si="4"/>
        <v>11031</v>
      </c>
      <c r="G33" s="89">
        <f t="shared" si="4"/>
        <v>19570</v>
      </c>
      <c r="H33" s="90">
        <f t="shared" si="4"/>
        <v>233.57799999999975</v>
      </c>
      <c r="I33" s="89">
        <f t="shared" si="4"/>
        <v>89228.704</v>
      </c>
      <c r="J33" s="89">
        <f t="shared" si="4"/>
        <v>4548</v>
      </c>
      <c r="K33" s="90">
        <f t="shared" si="4"/>
        <v>2042</v>
      </c>
      <c r="L33" s="89">
        <f t="shared" si="4"/>
        <v>3957</v>
      </c>
      <c r="M33" s="91">
        <f t="shared" si="4"/>
        <v>47455</v>
      </c>
      <c r="N33" s="89">
        <f t="shared" si="4"/>
        <v>39994</v>
      </c>
      <c r="O33" s="59">
        <f t="shared" si="4"/>
        <v>1836.6399999999999</v>
      </c>
      <c r="P33" s="89">
        <f t="shared" si="4"/>
        <v>8910.313</v>
      </c>
      <c r="Q33" s="90">
        <f t="shared" si="4"/>
        <v>10257</v>
      </c>
      <c r="R33" s="89">
        <f t="shared" si="4"/>
        <v>2906</v>
      </c>
      <c r="S33" s="91">
        <f t="shared" si="4"/>
        <v>335149.235</v>
      </c>
    </row>
    <row r="34" spans="1:19" ht="17.25" customHeight="1">
      <c r="A34" s="35"/>
      <c r="B34" s="61" t="s">
        <v>41</v>
      </c>
      <c r="C34" s="45"/>
      <c r="D34" s="92"/>
      <c r="E34" s="93"/>
      <c r="F34" s="94">
        <v>4595</v>
      </c>
      <c r="G34" s="63">
        <v>2414</v>
      </c>
      <c r="H34" s="94">
        <v>27.23299999999999</v>
      </c>
      <c r="I34" s="63">
        <v>7090.954</v>
      </c>
      <c r="J34" s="63">
        <v>0</v>
      </c>
      <c r="K34" s="94"/>
      <c r="L34" s="63">
        <v>110</v>
      </c>
      <c r="M34" s="95"/>
      <c r="N34" s="63"/>
      <c r="O34" s="41">
        <v>15.48</v>
      </c>
      <c r="P34" s="63">
        <v>749.394</v>
      </c>
      <c r="Q34" s="94"/>
      <c r="R34" s="42"/>
      <c r="S34" s="96">
        <f aca="true" t="shared" si="5" ref="S34:S47">SUM(D34:R34)</f>
        <v>15002.061</v>
      </c>
    </row>
    <row r="35" spans="1:19" ht="12.75" customHeight="1">
      <c r="A35" s="35"/>
      <c r="B35" s="69" t="s">
        <v>42</v>
      </c>
      <c r="C35" s="37"/>
      <c r="D35" s="73"/>
      <c r="E35" s="39"/>
      <c r="F35" s="40"/>
      <c r="G35" s="42">
        <v>1679</v>
      </c>
      <c r="H35" s="40">
        <v>20.6099999999999</v>
      </c>
      <c r="I35" s="42"/>
      <c r="J35" s="42"/>
      <c r="K35" s="40"/>
      <c r="L35" s="42"/>
      <c r="M35" s="96"/>
      <c r="N35" s="42"/>
      <c r="O35" s="41">
        <v>592.31</v>
      </c>
      <c r="P35" s="42">
        <v>1522.081</v>
      </c>
      <c r="Q35" s="40"/>
      <c r="R35" s="42">
        <v>2087</v>
      </c>
      <c r="S35" s="96">
        <f t="shared" si="5"/>
        <v>5901.001</v>
      </c>
    </row>
    <row r="36" spans="1:19" ht="12.75" customHeight="1">
      <c r="A36" s="35"/>
      <c r="B36" s="69" t="s">
        <v>43</v>
      </c>
      <c r="C36" s="37"/>
      <c r="D36" s="73"/>
      <c r="E36" s="39"/>
      <c r="F36" s="40"/>
      <c r="G36" s="42"/>
      <c r="H36" s="40"/>
      <c r="I36" s="42"/>
      <c r="J36" s="42"/>
      <c r="K36" s="40"/>
      <c r="L36" s="42"/>
      <c r="M36" s="96"/>
      <c r="N36" s="42"/>
      <c r="O36" s="41">
        <v>0</v>
      </c>
      <c r="P36" s="42"/>
      <c r="Q36" s="40"/>
      <c r="R36" s="42"/>
      <c r="S36" s="96">
        <f t="shared" si="5"/>
        <v>0</v>
      </c>
    </row>
    <row r="37" spans="1:19" ht="12.75" customHeight="1">
      <c r="A37" s="35"/>
      <c r="B37" s="61" t="s">
        <v>44</v>
      </c>
      <c r="C37" s="45"/>
      <c r="D37" s="73"/>
      <c r="E37" s="39"/>
      <c r="F37" s="40"/>
      <c r="G37" s="42"/>
      <c r="H37" s="40">
        <v>33.284999999999854</v>
      </c>
      <c r="I37" s="42"/>
      <c r="J37" s="42"/>
      <c r="K37" s="40"/>
      <c r="L37" s="42"/>
      <c r="M37" s="96"/>
      <c r="N37" s="42"/>
      <c r="O37" s="41">
        <v>634.91</v>
      </c>
      <c r="P37" s="42">
        <v>576.901</v>
      </c>
      <c r="Q37" s="40"/>
      <c r="R37" s="42"/>
      <c r="S37" s="96">
        <f t="shared" si="5"/>
        <v>1245.0959999999998</v>
      </c>
    </row>
    <row r="38" spans="1:19" ht="12.75" customHeight="1">
      <c r="A38" s="35"/>
      <c r="B38" s="69" t="s">
        <v>45</v>
      </c>
      <c r="C38" s="37"/>
      <c r="D38" s="73"/>
      <c r="E38" s="39"/>
      <c r="F38" s="40"/>
      <c r="G38" s="42"/>
      <c r="H38" s="40"/>
      <c r="I38" s="42"/>
      <c r="J38" s="42"/>
      <c r="K38" s="40"/>
      <c r="L38" s="42"/>
      <c r="M38" s="96"/>
      <c r="N38" s="42"/>
      <c r="O38" s="41">
        <v>0</v>
      </c>
      <c r="P38" s="42"/>
      <c r="Q38" s="40"/>
      <c r="R38" s="42"/>
      <c r="S38" s="96">
        <f t="shared" si="5"/>
        <v>0</v>
      </c>
    </row>
    <row r="39" spans="1:19" ht="12.75" customHeight="1">
      <c r="A39" s="35"/>
      <c r="B39" s="69" t="s">
        <v>46</v>
      </c>
      <c r="C39" s="37"/>
      <c r="D39" s="73"/>
      <c r="E39" s="39"/>
      <c r="F39" s="40"/>
      <c r="G39" s="42"/>
      <c r="H39" s="40">
        <v>152.45</v>
      </c>
      <c r="I39" s="42"/>
      <c r="J39" s="42"/>
      <c r="K39" s="40"/>
      <c r="L39" s="42"/>
      <c r="M39" s="96"/>
      <c r="N39" s="42"/>
      <c r="O39" s="41">
        <v>0</v>
      </c>
      <c r="P39" s="42">
        <v>1842.907</v>
      </c>
      <c r="Q39" s="40"/>
      <c r="R39" s="42"/>
      <c r="S39" s="96">
        <f t="shared" si="5"/>
        <v>1995.357</v>
      </c>
    </row>
    <row r="40" spans="1:19" ht="12.75" customHeight="1">
      <c r="A40" s="35"/>
      <c r="B40" s="69" t="s">
        <v>57</v>
      </c>
      <c r="C40" s="37"/>
      <c r="D40" s="73">
        <v>93180</v>
      </c>
      <c r="E40" s="39"/>
      <c r="F40" s="40">
        <v>3186</v>
      </c>
      <c r="G40" s="42">
        <v>15477</v>
      </c>
      <c r="H40" s="40"/>
      <c r="I40" s="42">
        <v>82107.75</v>
      </c>
      <c r="J40" s="42">
        <v>4548</v>
      </c>
      <c r="K40" s="40">
        <v>41</v>
      </c>
      <c r="L40" s="42"/>
      <c r="M40" s="96"/>
      <c r="N40" s="42">
        <v>39994</v>
      </c>
      <c r="O40" s="41">
        <v>593.94</v>
      </c>
      <c r="P40" s="42">
        <v>2982.424</v>
      </c>
      <c r="Q40" s="40"/>
      <c r="R40" s="42"/>
      <c r="S40" s="96">
        <f t="shared" si="5"/>
        <v>242110.114</v>
      </c>
    </row>
    <row r="41" spans="1:19" ht="12.75" customHeight="1">
      <c r="A41" s="35"/>
      <c r="B41" s="61" t="s">
        <v>48</v>
      </c>
      <c r="C41" s="45"/>
      <c r="D41" s="73"/>
      <c r="E41" s="39"/>
      <c r="F41" s="40"/>
      <c r="G41" s="42"/>
      <c r="H41" s="40"/>
      <c r="I41" s="42"/>
      <c r="J41" s="42"/>
      <c r="K41" s="40"/>
      <c r="L41" s="42"/>
      <c r="M41" s="96"/>
      <c r="N41" s="42"/>
      <c r="O41" s="41">
        <v>0</v>
      </c>
      <c r="P41" s="42"/>
      <c r="Q41" s="40"/>
      <c r="R41" s="42"/>
      <c r="S41" s="96">
        <f t="shared" si="5"/>
        <v>0</v>
      </c>
    </row>
    <row r="42" spans="1:19" ht="12.75" customHeight="1">
      <c r="A42" s="35"/>
      <c r="B42" s="69" t="s">
        <v>49</v>
      </c>
      <c r="C42" s="37"/>
      <c r="D42" s="73"/>
      <c r="E42" s="39"/>
      <c r="F42" s="40"/>
      <c r="G42" s="42"/>
      <c r="H42" s="40"/>
      <c r="I42" s="42">
        <v>30</v>
      </c>
      <c r="J42" s="42"/>
      <c r="K42" s="40">
        <v>2001</v>
      </c>
      <c r="L42" s="42"/>
      <c r="M42" s="96">
        <v>14619</v>
      </c>
      <c r="N42" s="42"/>
      <c r="O42" s="41">
        <v>0</v>
      </c>
      <c r="P42" s="42">
        <v>1236.606</v>
      </c>
      <c r="Q42" s="40">
        <v>7305</v>
      </c>
      <c r="R42" s="42"/>
      <c r="S42" s="96">
        <f t="shared" si="5"/>
        <v>25191.606</v>
      </c>
    </row>
    <row r="43" spans="1:19" ht="12.75" customHeight="1">
      <c r="A43" s="35"/>
      <c r="B43" s="78" t="s">
        <v>50</v>
      </c>
      <c r="C43" s="44"/>
      <c r="D43" s="73"/>
      <c r="E43" s="39"/>
      <c r="F43" s="40"/>
      <c r="G43" s="42"/>
      <c r="H43" s="40"/>
      <c r="I43" s="42"/>
      <c r="J43" s="42"/>
      <c r="K43" s="40"/>
      <c r="L43" s="42"/>
      <c r="M43" s="96"/>
      <c r="N43" s="42"/>
      <c r="O43" s="41">
        <v>0</v>
      </c>
      <c r="P43" s="42"/>
      <c r="Q43" s="40"/>
      <c r="R43" s="42"/>
      <c r="S43" s="96">
        <f t="shared" si="5"/>
        <v>0</v>
      </c>
    </row>
    <row r="44" spans="1:19" ht="12.75" customHeight="1">
      <c r="A44" s="35"/>
      <c r="B44" s="78" t="s">
        <v>51</v>
      </c>
      <c r="C44" s="44"/>
      <c r="D44" s="73"/>
      <c r="E44" s="39"/>
      <c r="F44" s="40">
        <v>3250</v>
      </c>
      <c r="G44" s="42"/>
      <c r="H44" s="40"/>
      <c r="I44" s="42"/>
      <c r="J44" s="42"/>
      <c r="K44" s="40"/>
      <c r="L44" s="42">
        <v>3847</v>
      </c>
      <c r="M44" s="96">
        <v>32836</v>
      </c>
      <c r="N44" s="42"/>
      <c r="O44" s="41">
        <v>0</v>
      </c>
      <c r="P44" s="42"/>
      <c r="Q44" s="40">
        <v>2952</v>
      </c>
      <c r="R44" s="42">
        <v>819</v>
      </c>
      <c r="S44" s="96">
        <f t="shared" si="5"/>
        <v>43704</v>
      </c>
    </row>
    <row r="45" spans="1:19" ht="12.75" customHeight="1">
      <c r="A45" s="35"/>
      <c r="B45" s="78" t="s">
        <v>52</v>
      </c>
      <c r="C45" s="44"/>
      <c r="D45" s="73"/>
      <c r="E45" s="39"/>
      <c r="F45" s="40"/>
      <c r="G45" s="42"/>
      <c r="H45" s="40"/>
      <c r="I45" s="42"/>
      <c r="J45" s="42"/>
      <c r="K45" s="40"/>
      <c r="L45" s="42"/>
      <c r="M45" s="96"/>
      <c r="N45" s="42"/>
      <c r="O45" s="41">
        <v>0</v>
      </c>
      <c r="P45" s="42"/>
      <c r="Q45" s="40"/>
      <c r="R45" s="42"/>
      <c r="S45" s="96">
        <f t="shared" si="5"/>
        <v>0</v>
      </c>
    </row>
    <row r="46" spans="1:19" ht="12.75" customHeight="1">
      <c r="A46" s="35"/>
      <c r="B46" s="78" t="s">
        <v>53</v>
      </c>
      <c r="C46" s="44"/>
      <c r="D46" s="73"/>
      <c r="E46" s="39"/>
      <c r="F46" s="40"/>
      <c r="G46" s="42"/>
      <c r="H46" s="40"/>
      <c r="I46" s="42"/>
      <c r="J46" s="42"/>
      <c r="K46" s="40"/>
      <c r="L46" s="42"/>
      <c r="M46" s="96"/>
      <c r="N46" s="42"/>
      <c r="O46" s="41">
        <v>0</v>
      </c>
      <c r="P46" s="42"/>
      <c r="Q46" s="40"/>
      <c r="R46" s="42"/>
      <c r="S46" s="96">
        <f t="shared" si="5"/>
        <v>0</v>
      </c>
    </row>
    <row r="47" spans="1:19" ht="12.75" customHeight="1">
      <c r="A47" s="35"/>
      <c r="B47" s="61" t="s">
        <v>58</v>
      </c>
      <c r="C47" s="80"/>
      <c r="D47" s="73"/>
      <c r="E47" s="39"/>
      <c r="F47" s="40"/>
      <c r="G47" s="42"/>
      <c r="H47" s="40"/>
      <c r="I47" s="42"/>
      <c r="J47" s="42"/>
      <c r="K47" s="40"/>
      <c r="L47" s="42"/>
      <c r="M47" s="96"/>
      <c r="N47" s="42"/>
      <c r="O47" s="41">
        <v>0</v>
      </c>
      <c r="P47" s="42"/>
      <c r="Q47" s="40"/>
      <c r="R47" s="42"/>
      <c r="S47" s="96">
        <f t="shared" si="5"/>
        <v>0</v>
      </c>
    </row>
    <row r="48" spans="1:19" ht="6.75" customHeight="1">
      <c r="A48" s="97"/>
      <c r="B48" s="98"/>
      <c r="C48" s="99"/>
      <c r="D48" s="36"/>
      <c r="E48" s="100"/>
      <c r="F48" s="36"/>
      <c r="G48" s="100"/>
      <c r="H48" s="36"/>
      <c r="I48" s="100"/>
      <c r="J48" s="100"/>
      <c r="K48" s="36"/>
      <c r="L48" s="100"/>
      <c r="M48" s="36"/>
      <c r="N48" s="101"/>
      <c r="O48" s="41"/>
      <c r="P48" s="100"/>
      <c r="Q48" s="36"/>
      <c r="R48" s="100"/>
      <c r="S48" s="101"/>
    </row>
    <row r="49" spans="1:19" ht="18.75" customHeight="1">
      <c r="A49" s="28" t="s">
        <v>59</v>
      </c>
      <c r="B49" s="102"/>
      <c r="C49" s="103"/>
      <c r="D49" s="57">
        <f aca="true" t="shared" si="6" ref="D49:S49">SUM(D50:D54)</f>
        <v>37673</v>
      </c>
      <c r="E49" s="58">
        <f t="shared" si="6"/>
        <v>0</v>
      </c>
      <c r="F49" s="59">
        <f t="shared" si="6"/>
        <v>15418</v>
      </c>
      <c r="G49" s="58">
        <f t="shared" si="6"/>
        <v>1258</v>
      </c>
      <c r="H49" s="59">
        <f t="shared" si="6"/>
        <v>0</v>
      </c>
      <c r="I49" s="58">
        <f t="shared" si="6"/>
        <v>3675</v>
      </c>
      <c r="J49" s="58">
        <f t="shared" si="6"/>
        <v>7799</v>
      </c>
      <c r="K49" s="59">
        <f t="shared" si="6"/>
        <v>58</v>
      </c>
      <c r="L49" s="58">
        <f t="shared" si="6"/>
        <v>0</v>
      </c>
      <c r="M49" s="60">
        <f t="shared" si="6"/>
        <v>9259</v>
      </c>
      <c r="N49" s="58">
        <f t="shared" si="6"/>
        <v>2529</v>
      </c>
      <c r="O49" s="59">
        <f t="shared" si="6"/>
        <v>0</v>
      </c>
      <c r="P49" s="58">
        <f t="shared" si="6"/>
        <v>28.246</v>
      </c>
      <c r="Q49" s="59">
        <f t="shared" si="6"/>
        <v>4517</v>
      </c>
      <c r="R49" s="58">
        <f t="shared" si="6"/>
        <v>1893</v>
      </c>
      <c r="S49" s="60">
        <f t="shared" si="6"/>
        <v>84107.246</v>
      </c>
    </row>
    <row r="50" spans="1:19" ht="18.75" customHeight="1">
      <c r="A50" s="104"/>
      <c r="B50" s="105" t="s">
        <v>60</v>
      </c>
      <c r="C50" s="106"/>
      <c r="D50" s="107"/>
      <c r="E50" s="93">
        <v>0</v>
      </c>
      <c r="F50" s="108"/>
      <c r="G50" s="93"/>
      <c r="H50" s="108"/>
      <c r="I50" s="93"/>
      <c r="J50" s="93"/>
      <c r="K50" s="108"/>
      <c r="L50" s="93"/>
      <c r="M50" s="109"/>
      <c r="N50" s="93"/>
      <c r="O50" s="108"/>
      <c r="P50" s="93"/>
      <c r="Q50" s="108"/>
      <c r="R50" s="39"/>
      <c r="S50" s="43"/>
    </row>
    <row r="51" spans="1:19" ht="12.75" customHeight="1">
      <c r="A51" s="35"/>
      <c r="B51" s="61" t="s">
        <v>61</v>
      </c>
      <c r="C51" s="80"/>
      <c r="D51" s="38">
        <v>37673</v>
      </c>
      <c r="E51" s="39">
        <v>0</v>
      </c>
      <c r="F51" s="41">
        <v>15418</v>
      </c>
      <c r="G51" s="39">
        <v>1258</v>
      </c>
      <c r="H51" s="41"/>
      <c r="I51" s="39">
        <v>3675</v>
      </c>
      <c r="J51" s="39">
        <v>7799</v>
      </c>
      <c r="K51" s="41">
        <v>58</v>
      </c>
      <c r="L51" s="39"/>
      <c r="M51" s="43">
        <v>132</v>
      </c>
      <c r="N51" s="39">
        <v>2529</v>
      </c>
      <c r="O51" s="41"/>
      <c r="P51" s="39">
        <v>28.246</v>
      </c>
      <c r="Q51" s="41">
        <v>4517</v>
      </c>
      <c r="R51" s="39">
        <v>1893</v>
      </c>
      <c r="S51" s="43">
        <f>SUM(D51:R51)</f>
        <v>74980.246</v>
      </c>
    </row>
    <row r="52" spans="1:19" ht="12.75" customHeight="1">
      <c r="A52" s="35"/>
      <c r="B52" s="61" t="s">
        <v>48</v>
      </c>
      <c r="C52" s="80"/>
      <c r="D52" s="38"/>
      <c r="E52" s="39">
        <v>0</v>
      </c>
      <c r="F52" s="41"/>
      <c r="G52" s="39"/>
      <c r="H52" s="41"/>
      <c r="I52" s="39"/>
      <c r="J52" s="39"/>
      <c r="K52" s="41"/>
      <c r="L52" s="39"/>
      <c r="M52" s="43"/>
      <c r="N52" s="39"/>
      <c r="O52" s="41"/>
      <c r="P52" s="39"/>
      <c r="Q52" s="41"/>
      <c r="R52" s="39"/>
      <c r="S52" s="43">
        <f>SUM(D52:R52)</f>
        <v>0</v>
      </c>
    </row>
    <row r="53" spans="1:19" ht="12.75" customHeight="1">
      <c r="A53" s="35"/>
      <c r="B53" s="61" t="s">
        <v>49</v>
      </c>
      <c r="C53" s="80"/>
      <c r="D53" s="38"/>
      <c r="E53" s="39">
        <v>0</v>
      </c>
      <c r="F53" s="41"/>
      <c r="G53" s="39"/>
      <c r="H53" s="41"/>
      <c r="I53" s="39"/>
      <c r="J53" s="39"/>
      <c r="K53" s="41"/>
      <c r="L53" s="39"/>
      <c r="M53" s="43">
        <v>9127</v>
      </c>
      <c r="N53" s="39"/>
      <c r="O53" s="41"/>
      <c r="P53" s="39"/>
      <c r="Q53" s="41"/>
      <c r="R53" s="39"/>
      <c r="S53" s="43">
        <f>SUM(D53:R53)</f>
        <v>9127</v>
      </c>
    </row>
    <row r="54" spans="1:19" ht="6.75" customHeight="1">
      <c r="A54" s="22"/>
      <c r="B54" s="36"/>
      <c r="C54" s="101"/>
      <c r="D54" s="38"/>
      <c r="E54" s="39"/>
      <c r="F54" s="41"/>
      <c r="G54" s="39"/>
      <c r="H54" s="41"/>
      <c r="I54" s="39"/>
      <c r="J54" s="39"/>
      <c r="K54" s="41"/>
      <c r="L54" s="39"/>
      <c r="M54" s="43"/>
      <c r="N54" s="39"/>
      <c r="O54" s="41"/>
      <c r="P54" s="39"/>
      <c r="Q54" s="41"/>
      <c r="R54" s="39"/>
      <c r="S54" s="43"/>
    </row>
    <row r="55" spans="1:19" ht="21" customHeight="1">
      <c r="A55" s="28" t="s">
        <v>62</v>
      </c>
      <c r="B55" s="102"/>
      <c r="C55" s="103"/>
      <c r="D55" s="57">
        <f aca="true" t="shared" si="7" ref="D55:S55">+D33+D49</f>
        <v>130853</v>
      </c>
      <c r="E55" s="58">
        <f t="shared" si="7"/>
        <v>0</v>
      </c>
      <c r="F55" s="59">
        <f t="shared" si="7"/>
        <v>26449</v>
      </c>
      <c r="G55" s="58">
        <f t="shared" si="7"/>
        <v>20828</v>
      </c>
      <c r="H55" s="59">
        <f t="shared" si="7"/>
        <v>233.57799999999975</v>
      </c>
      <c r="I55" s="58">
        <f t="shared" si="7"/>
        <v>92903.704</v>
      </c>
      <c r="J55" s="58">
        <f t="shared" si="7"/>
        <v>12347</v>
      </c>
      <c r="K55" s="59">
        <f t="shared" si="7"/>
        <v>2100</v>
      </c>
      <c r="L55" s="58">
        <f t="shared" si="7"/>
        <v>3957</v>
      </c>
      <c r="M55" s="60">
        <f t="shared" si="7"/>
        <v>56714</v>
      </c>
      <c r="N55" s="58">
        <f t="shared" si="7"/>
        <v>42523</v>
      </c>
      <c r="O55" s="59">
        <f t="shared" si="7"/>
        <v>1836.6399999999999</v>
      </c>
      <c r="P55" s="58">
        <f t="shared" si="7"/>
        <v>8938.559</v>
      </c>
      <c r="Q55" s="59">
        <f t="shared" si="7"/>
        <v>14774</v>
      </c>
      <c r="R55" s="58">
        <f t="shared" si="7"/>
        <v>4799</v>
      </c>
      <c r="S55" s="60">
        <f t="shared" si="7"/>
        <v>419256.48099999997</v>
      </c>
    </row>
    <row r="56" spans="2:10" ht="12.75">
      <c r="B56" s="36"/>
      <c r="J56" s="6"/>
    </row>
    <row r="57" ht="12.75">
      <c r="B57" s="36"/>
    </row>
    <row r="58" ht="12.75">
      <c r="B58" s="36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  <row r="73" ht="12.75">
      <c r="B73" s="36"/>
    </row>
    <row r="74" ht="12.75">
      <c r="B74" s="36"/>
    </row>
    <row r="75" ht="12.75">
      <c r="B75" s="36"/>
    </row>
    <row r="76" ht="12.75">
      <c r="B76" s="36"/>
    </row>
    <row r="77" ht="12.75">
      <c r="B77" s="36"/>
    </row>
    <row r="78" ht="12.75">
      <c r="B78" s="36"/>
    </row>
    <row r="79" ht="12.75">
      <c r="B79" s="36"/>
    </row>
    <row r="80" ht="12.75">
      <c r="B80" s="36"/>
    </row>
    <row r="81" ht="12.75">
      <c r="B81" s="36"/>
    </row>
    <row r="82" ht="12.75">
      <c r="B82" s="36"/>
    </row>
    <row r="83" ht="12.75">
      <c r="B83" s="36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/>
    </row>
    <row r="117" ht="12.75">
      <c r="B117" s="36"/>
    </row>
    <row r="118" ht="12.75">
      <c r="B118" s="36"/>
    </row>
    <row r="119" ht="12.75">
      <c r="B119" s="36"/>
    </row>
    <row r="120" ht="12.75">
      <c r="B120" s="36"/>
    </row>
    <row r="121" ht="12.75">
      <c r="B121" s="36"/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A5" sqref="A5"/>
    </sheetView>
  </sheetViews>
  <sheetFormatPr defaultColWidth="11.421875" defaultRowHeight="12.75"/>
  <cols>
    <col min="1" max="1" width="57.00390625" style="0" customWidth="1"/>
    <col min="2" max="2" width="14.140625" style="0" customWidth="1"/>
    <col min="3" max="3" width="13.421875" style="0" customWidth="1"/>
    <col min="4" max="4" width="13.28125" style="0" customWidth="1"/>
    <col min="5" max="5" width="14.140625" style="0" customWidth="1"/>
    <col min="6" max="6" width="13.140625" style="0" customWidth="1"/>
    <col min="8" max="8" width="12.140625" style="0" customWidth="1"/>
    <col min="9" max="9" width="11.57421875" style="0" customWidth="1"/>
    <col min="10" max="10" width="10.00390625" style="0" customWidth="1"/>
    <col min="11" max="11" width="11.140625" style="0" customWidth="1"/>
    <col min="12" max="12" width="12.421875" style="0" customWidth="1"/>
    <col min="13" max="13" width="12.140625" style="0" customWidth="1"/>
    <col min="14" max="14" width="9.7109375" style="0" customWidth="1"/>
    <col min="16" max="16" width="10.421875" style="0" customWidth="1"/>
    <col min="17" max="17" width="10.7109375" style="0" customWidth="1"/>
    <col min="18" max="18" width="9.28125" style="0" customWidth="1"/>
  </cols>
  <sheetData>
    <row r="1" spans="1:17" ht="21.75" customHeight="1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17" ht="15" customHeight="1">
      <c r="A4" s="111"/>
      <c r="B4" s="112" t="s">
        <v>4</v>
      </c>
      <c r="C4" s="111" t="s">
        <v>4</v>
      </c>
      <c r="D4" s="112" t="s">
        <v>5</v>
      </c>
      <c r="E4" s="111" t="s">
        <v>6</v>
      </c>
      <c r="F4" s="111" t="s">
        <v>64</v>
      </c>
      <c r="G4" s="112" t="s">
        <v>7</v>
      </c>
      <c r="H4" s="112" t="s">
        <v>8</v>
      </c>
      <c r="I4" s="112" t="s">
        <v>8</v>
      </c>
      <c r="J4" s="111" t="s">
        <v>9</v>
      </c>
      <c r="K4" s="112" t="s">
        <v>10</v>
      </c>
      <c r="L4" s="111" t="s">
        <v>11</v>
      </c>
      <c r="M4" s="111" t="s">
        <v>12</v>
      </c>
      <c r="N4" s="111" t="s">
        <v>13</v>
      </c>
      <c r="O4" s="111" t="s">
        <v>14</v>
      </c>
      <c r="P4" s="111" t="s">
        <v>15</v>
      </c>
      <c r="Q4" s="111" t="s">
        <v>16</v>
      </c>
    </row>
    <row r="5" spans="1:17" ht="14.25" customHeight="1">
      <c r="A5" s="113" t="s">
        <v>17</v>
      </c>
      <c r="B5" s="114" t="s">
        <v>18</v>
      </c>
      <c r="C5" s="113" t="s">
        <v>19</v>
      </c>
      <c r="D5" s="113" t="s">
        <v>20</v>
      </c>
      <c r="E5" s="113" t="s">
        <v>21</v>
      </c>
      <c r="F5" s="113"/>
      <c r="G5" s="113" t="s">
        <v>23</v>
      </c>
      <c r="H5" s="113" t="s">
        <v>24</v>
      </c>
      <c r="I5" s="113" t="s">
        <v>25</v>
      </c>
      <c r="J5" s="113" t="s">
        <v>26</v>
      </c>
      <c r="K5" s="113" t="s">
        <v>27</v>
      </c>
      <c r="L5" s="113" t="s">
        <v>28</v>
      </c>
      <c r="M5" s="113" t="s">
        <v>19</v>
      </c>
      <c r="N5" s="113"/>
      <c r="O5" s="113" t="s">
        <v>29</v>
      </c>
      <c r="P5" s="113" t="s">
        <v>30</v>
      </c>
      <c r="Q5" s="113"/>
    </row>
    <row r="6" spans="1:17" ht="13.5" customHeight="1">
      <c r="A6" s="115"/>
      <c r="B6" s="115" t="s">
        <v>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15.75">
      <c r="A7" s="117" t="s">
        <v>65</v>
      </c>
      <c r="B7" s="118"/>
      <c r="C7" s="119"/>
      <c r="D7" s="119"/>
      <c r="E7" s="118"/>
      <c r="F7" s="119"/>
      <c r="G7" s="119"/>
      <c r="H7" s="120"/>
      <c r="I7" s="119"/>
      <c r="J7" s="119"/>
      <c r="K7" s="119"/>
      <c r="L7" s="118"/>
      <c r="M7" s="118"/>
      <c r="N7" s="118"/>
      <c r="O7" s="118"/>
      <c r="P7" s="118"/>
      <c r="Q7" s="118"/>
    </row>
    <row r="8" spans="1:17" ht="15">
      <c r="A8" s="120" t="s">
        <v>41</v>
      </c>
      <c r="B8" s="121">
        <f>+'[1]Oblinver may.98'!D17/'[1]Oblinver may.98'!D$16</f>
        <v>0.012759601943686348</v>
      </c>
      <c r="C8" s="121">
        <f>+'[1]Oblinver may.98'!E17/'[1]Oblinver may.98'!E$16</f>
        <v>0.003467455748486462</v>
      </c>
      <c r="D8" s="121">
        <f>+'[1]Oblinver may.98'!F17/'[1]Oblinver may.98'!F$16</f>
        <v>0.01825786886960159</v>
      </c>
      <c r="E8" s="121">
        <f>+'[1]Oblinver may.98'!G17/'[1]Oblinver may.98'!G$16</f>
        <v>0.014500886664122652</v>
      </c>
      <c r="F8" s="121">
        <f>+'[1]Oblinver may.98'!H17/'[1]Oblinver may.98'!H$16</f>
        <v>0.019031041753948215</v>
      </c>
      <c r="G8" s="121">
        <f>+'[1]Oblinver may.98'!I17/'[1]Oblinver may.98'!I$16</f>
        <v>0.019683471492747826</v>
      </c>
      <c r="H8" s="121">
        <f>+'[1]Oblinver may.98'!J17/'[1]Oblinver may.98'!J$16</f>
        <v>0.0154328078608794</v>
      </c>
      <c r="I8" s="121">
        <f>+'[1]Oblinver may.98'!K17/'[1]Oblinver may.98'!K$16</f>
        <v>0.016580903373356205</v>
      </c>
      <c r="J8" s="121">
        <f>+'[1]Oblinver may.98'!L17/'[1]Oblinver may.98'!L$16</f>
        <v>0.016850959529844303</v>
      </c>
      <c r="K8" s="121">
        <f>+'[1]Oblinver may.98'!M17/'[1]Oblinver may.98'!M$16</f>
        <v>0.018392426009820145</v>
      </c>
      <c r="L8" s="121">
        <f>+'[1]Oblinver may.98'!N17/'[1]Oblinver may.98'!N$16</f>
        <v>0.005825885972561219</v>
      </c>
      <c r="M8" s="121">
        <f>+'[1]Oblinver may.98'!O17/'[1]Oblinver may.98'!O$16</f>
        <v>0.016183547681501917</v>
      </c>
      <c r="N8" s="121">
        <f>+'[1]Oblinver may.98'!P17/'[1]Oblinver may.98'!P$16</f>
        <v>0.01249024815575416</v>
      </c>
      <c r="O8" s="121">
        <f>+'[1]Oblinver may.98'!Q17/'[1]Oblinver may.98'!Q$16</f>
        <v>0.005796025582457743</v>
      </c>
      <c r="P8" s="121">
        <f>+'[1]Oblinver may.98'!R17/'[1]Oblinver may.98'!R$16</f>
        <v>0.01701442068622576</v>
      </c>
      <c r="Q8" s="121">
        <f>+'[1]Oblinver may.98'!S17/'[1]Oblinver may.98'!S$16</f>
        <v>0.01253838311687943</v>
      </c>
    </row>
    <row r="9" spans="1:17" ht="15">
      <c r="A9" s="122" t="s">
        <v>42</v>
      </c>
      <c r="B9" s="121">
        <f>+'[1]Oblinver may.98'!D18/'[1]Oblinver may.98'!D$16</f>
        <v>0.04153215070225654</v>
      </c>
      <c r="C9" s="121">
        <f>+'[1]Oblinver may.98'!E18/'[1]Oblinver may.98'!E$16</f>
        <v>0.08986483203636181</v>
      </c>
      <c r="D9" s="121">
        <f>+'[1]Oblinver may.98'!F18/'[1]Oblinver may.98'!F$16</f>
        <v>0.06316009620412004</v>
      </c>
      <c r="E9" s="121">
        <f>+'[1]Oblinver may.98'!G18/'[1]Oblinver may.98'!G$16</f>
        <v>0.14506498462367282</v>
      </c>
      <c r="F9" s="121">
        <f>+'[1]Oblinver may.98'!H18/'[1]Oblinver may.98'!H$16</f>
        <v>0.1903034735933301</v>
      </c>
      <c r="G9" s="121">
        <f>+'[1]Oblinver may.98'!I18/'[1]Oblinver may.98'!I$16</f>
        <v>0.05998054960950641</v>
      </c>
      <c r="H9" s="121">
        <f>+'[1]Oblinver may.98'!J18/'[1]Oblinver may.98'!J$16</f>
        <v>0.09743920542909656</v>
      </c>
      <c r="I9" s="121">
        <f>+'[1]Oblinver may.98'!K18/'[1]Oblinver may.98'!K$16</f>
        <v>0.19897084048027444</v>
      </c>
      <c r="J9" s="121">
        <f>+'[1]Oblinver may.98'!L18/'[1]Oblinver may.98'!L$16</f>
        <v>0.14909617580703563</v>
      </c>
      <c r="K9" s="121">
        <f>+'[1]Oblinver may.98'!M18/'[1]Oblinver may.98'!M$16</f>
        <v>0.18688115454520793</v>
      </c>
      <c r="L9" s="121">
        <f>+'[1]Oblinver may.98'!N18/'[1]Oblinver may.98'!N$16</f>
        <v>0.16738950807437333</v>
      </c>
      <c r="M9" s="121">
        <f>+'[1]Oblinver may.98'!O18/'[1]Oblinver may.98'!O$16</f>
        <v>0.1600632151092639</v>
      </c>
      <c r="N9" s="121">
        <f>+'[1]Oblinver may.98'!P18/'[1]Oblinver may.98'!P$16</f>
        <v>0.12490301934306987</v>
      </c>
      <c r="O9" s="121">
        <f>+'[1]Oblinver may.98'!Q18/'[1]Oblinver may.98'!Q$16</f>
        <v>0</v>
      </c>
      <c r="P9" s="121">
        <f>+'[1]Oblinver may.98'!R18/'[1]Oblinver may.98'!R$16</f>
        <v>0.1869358528095475</v>
      </c>
      <c r="Q9" s="121">
        <f>+'[1]Oblinver may.98'!S18/'[1]Oblinver may.98'!S$16</f>
        <v>0.11969501219837411</v>
      </c>
    </row>
    <row r="10" spans="1:17" ht="15">
      <c r="A10" s="122" t="s">
        <v>43</v>
      </c>
      <c r="B10" s="121">
        <f>+'[1]Oblinver may.98'!D19/'[1]Oblinver may.98'!D$16</f>
        <v>0.004746888104905811</v>
      </c>
      <c r="C10" s="121">
        <f>+'[1]Oblinver may.98'!E19/'[1]Oblinver may.98'!E$16</f>
        <v>0.16550619468769487</v>
      </c>
      <c r="D10" s="121">
        <f>+'[1]Oblinver may.98'!F19/'[1]Oblinver may.98'!F$16</f>
        <v>0</v>
      </c>
      <c r="E10" s="121">
        <f>+'[1]Oblinver may.98'!G19/'[1]Oblinver may.98'!G$16</f>
        <v>0.00010101236840333116</v>
      </c>
      <c r="F10" s="121">
        <f>+'[1]Oblinver may.98'!H19/'[1]Oblinver may.98'!H$16</f>
        <v>0</v>
      </c>
      <c r="G10" s="121">
        <f>+'[1]Oblinver may.98'!I19/'[1]Oblinver may.98'!I$16</f>
        <v>0</v>
      </c>
      <c r="H10" s="121">
        <f>+'[1]Oblinver may.98'!J19/'[1]Oblinver may.98'!J$16</f>
        <v>0.07014792167397144</v>
      </c>
      <c r="I10" s="121">
        <f>+'[1]Oblinver may.98'!K19/'[1]Oblinver may.98'!K$16</f>
        <v>0.002287021154945683</v>
      </c>
      <c r="J10" s="121">
        <f>+'[1]Oblinver may.98'!L19/'[1]Oblinver may.98'!L$16</f>
        <v>0</v>
      </c>
      <c r="K10" s="121" t="e">
        <f>+'[1]Oblinver may.98'!M19/'[1]Oblinver may.98'!M$16</f>
        <v>#REF!</v>
      </c>
      <c r="L10" s="121">
        <f>+'[1]Oblinver may.98'!N19/'[1]Oblinver may.98'!N$16</f>
        <v>0.02665057249801044</v>
      </c>
      <c r="M10" s="121">
        <f>+'[1]Oblinver may.98'!O19/'[1]Oblinver may.98'!O$16</f>
        <v>0.05387608959116054</v>
      </c>
      <c r="N10" s="121">
        <f>+'[1]Oblinver may.98'!P19/'[1]Oblinver may.98'!P$16</f>
        <v>0</v>
      </c>
      <c r="O10" s="121">
        <f>+'[1]Oblinver may.98'!Q19/'[1]Oblinver may.98'!Q$16</f>
        <v>0</v>
      </c>
      <c r="P10" s="121">
        <f>+'[1]Oblinver may.98'!R19/'[1]Oblinver may.98'!R$16</f>
        <v>0.13223669816011935</v>
      </c>
      <c r="Q10" s="121">
        <f>+'[1]Oblinver may.98'!S19/'[1]Oblinver may.98'!S$16</f>
        <v>0.05552870229318375</v>
      </c>
    </row>
    <row r="11" spans="1:17" ht="15">
      <c r="A11" s="123" t="s">
        <v>44</v>
      </c>
      <c r="B11" s="121">
        <f>+'[1]Oblinver may.98'!D20/'[1]Oblinver may.98'!D$16</f>
        <v>0.032720661652133394</v>
      </c>
      <c r="C11" s="121">
        <f>+'[1]Oblinver may.98'!E20/'[1]Oblinver may.98'!E$16</f>
        <v>0.2593993392120483</v>
      </c>
      <c r="D11" s="121">
        <f>+'[1]Oblinver may.98'!F20/'[1]Oblinver may.98'!F$16</f>
        <v>0.07347066820035554</v>
      </c>
      <c r="E11" s="121">
        <f>+'[1]Oblinver may.98'!G20/'[1]Oblinver may.98'!G$16</f>
        <v>0.07669083481110688</v>
      </c>
      <c r="F11" s="121">
        <f>+'[1]Oblinver may.98'!H20/'[1]Oblinver may.98'!H$16</f>
        <v>0.2766005217218209</v>
      </c>
      <c r="G11" s="121">
        <f>+'[1]Oblinver may.98'!I20/'[1]Oblinver may.98'!I$16</f>
        <v>0.009617741855032905</v>
      </c>
      <c r="H11" s="121">
        <f>+'[1]Oblinver may.98'!J20/'[1]Oblinver may.98'!J$16</f>
        <v>0.1729066520571186</v>
      </c>
      <c r="I11" s="121" t="e">
        <f>+'[1]Oblinver may.98'!K20/'[1]Oblinver may.98'!K$16</f>
        <v>#REF!</v>
      </c>
      <c r="J11" s="121">
        <f>+'[1]Oblinver may.98'!L20/'[1]Oblinver may.98'!L$16</f>
        <v>0.06403364621340835</v>
      </c>
      <c r="K11" s="121" t="e">
        <f>+'[1]Oblinver may.98'!M20/'[1]Oblinver may.98'!M$16</f>
        <v>#REF!</v>
      </c>
      <c r="L11" s="121">
        <f>+'[1]Oblinver may.98'!N20/'[1]Oblinver may.98'!N$16</f>
        <v>0.1412072911153335</v>
      </c>
      <c r="M11" s="121">
        <f>+'[1]Oblinver may.98'!O20/'[1]Oblinver may.98'!O$16</f>
        <v>0.24009482266389587</v>
      </c>
      <c r="N11" s="121">
        <f>+'[1]Oblinver may.98'!P20/'[1]Oblinver may.98'!P$16</f>
        <v>0.18735443938368343</v>
      </c>
      <c r="O11" s="121">
        <f>+'[1]Oblinver may.98'!Q20/'[1]Oblinver may.98'!Q$16</f>
        <v>0.08871059844677935</v>
      </c>
      <c r="P11" s="121">
        <f>+'[1]Oblinver may.98'!R20/'[1]Oblinver may.98'!R$16</f>
        <v>0.14030034808552957</v>
      </c>
      <c r="Q11" s="121">
        <f>+'[1]Oblinver may.98'!S20/'[1]Oblinver may.98'!S$16</f>
        <v>0.12058158304166026</v>
      </c>
    </row>
    <row r="12" spans="1:17" ht="15">
      <c r="A12" s="122" t="s">
        <v>45</v>
      </c>
      <c r="B12" s="121">
        <f>+'[1]Oblinver may.98'!D21/'[1]Oblinver may.98'!D$16</f>
        <v>0.024757871264061773</v>
      </c>
      <c r="C12" s="121">
        <f>+'[1]Oblinver may.98'!E21/'[1]Oblinver may.98'!E$16</f>
        <v>0.054626530618649326</v>
      </c>
      <c r="D12" s="121">
        <f>+'[1]Oblinver may.98'!F21/'[1]Oblinver may.98'!F$16</f>
        <v>0</v>
      </c>
      <c r="E12" s="121">
        <f>+'[1]Oblinver may.98'!G21/'[1]Oblinver may.98'!G$16</f>
        <v>0</v>
      </c>
      <c r="F12" s="121">
        <f>+'[1]Oblinver may.98'!H21/'[1]Oblinver may.98'!H$16</f>
        <v>0</v>
      </c>
      <c r="G12" s="121">
        <f>+'[1]Oblinver may.98'!I21/'[1]Oblinver may.98'!I$16</f>
        <v>0</v>
      </c>
      <c r="H12" s="121">
        <f>+'[1]Oblinver may.98'!J21/'[1]Oblinver may.98'!J$16</f>
        <v>0.01780538668174749</v>
      </c>
      <c r="I12" s="121" t="e">
        <f>+'[1]Oblinver may.98'!K21/'[1]Oblinver may.98'!K$16</f>
        <v>#REF!</v>
      </c>
      <c r="J12" s="121">
        <f>+'[1]Oblinver may.98'!L21/'[1]Oblinver may.98'!L$16</f>
        <v>0</v>
      </c>
      <c r="K12" s="121" t="e">
        <f>+'[1]Oblinver may.98'!M21/'[1]Oblinver may.98'!M$16</f>
        <v>#REF!</v>
      </c>
      <c r="L12" s="121">
        <f>+'[1]Oblinver may.98'!N21/'[1]Oblinver may.98'!N$16</f>
        <v>0</v>
      </c>
      <c r="M12" s="121">
        <f>+'[1]Oblinver may.98'!O21/'[1]Oblinver may.98'!O$16</f>
        <v>0</v>
      </c>
      <c r="N12" s="121">
        <f>+'[1]Oblinver may.98'!P21/'[1]Oblinver may.98'!P$16</f>
        <v>0</v>
      </c>
      <c r="O12" s="121">
        <f>+'[1]Oblinver may.98'!Q21/'[1]Oblinver may.98'!Q$16</f>
        <v>0</v>
      </c>
      <c r="P12" s="121">
        <f>+'[1]Oblinver may.98'!R21/'[1]Oblinver may.98'!R$16</f>
        <v>0.021123818995524613</v>
      </c>
      <c r="Q12" s="121">
        <f>+'[1]Oblinver may.98'!S21/'[1]Oblinver may.98'!S$16</f>
        <v>0.01574955682633418</v>
      </c>
    </row>
    <row r="13" spans="1:17" ht="15">
      <c r="A13" s="122" t="s">
        <v>46</v>
      </c>
      <c r="B13" s="121">
        <f>+'[1]Oblinver may.98'!D22/'[1]Oblinver may.98'!D$16</f>
        <v>0.049182919523397456</v>
      </c>
      <c r="C13" s="121">
        <f>+'[1]Oblinver may.98'!E22/'[1]Oblinver may.98'!E$16</f>
        <v>0.26661885640763394</v>
      </c>
      <c r="D13" s="121">
        <f>+'[1]Oblinver may.98'!F22/'[1]Oblinver may.98'!F$16</f>
        <v>0</v>
      </c>
      <c r="E13" s="121">
        <f>+'[1]Oblinver may.98'!G22/'[1]Oblinver may.98'!G$16</f>
        <v>0.02503984376753687</v>
      </c>
      <c r="F13" s="121">
        <f>+'[1]Oblinver may.98'!H22/'[1]Oblinver may.98'!H$16</f>
        <v>0.28470179223250186</v>
      </c>
      <c r="G13" s="121">
        <f>+'[1]Oblinver may.98'!I22/'[1]Oblinver may.98'!I$16</f>
        <v>0.054582509081801484</v>
      </c>
      <c r="H13" s="121">
        <f>+'[1]Oblinver may.98'!J22/'[1]Oblinver may.98'!J$16</f>
        <v>0.05173724020924643</v>
      </c>
      <c r="I13" s="121" t="e">
        <f>+'[1]Oblinver may.98'!K22/'[1]Oblinver may.98'!K$16</f>
        <v>#REF!</v>
      </c>
      <c r="J13" s="121">
        <f>+'[1]Oblinver may.98'!L22/'[1]Oblinver may.98'!L$16</f>
        <v>0</v>
      </c>
      <c r="K13" s="121" t="e">
        <f>+'[1]Oblinver may.98'!M22/'[1]Oblinver may.98'!M$16</f>
        <v>#REF!</v>
      </c>
      <c r="L13" s="121">
        <f>+'[1]Oblinver may.98'!N22/'[1]Oblinver may.98'!N$16</f>
        <v>0.13667985423861762</v>
      </c>
      <c r="M13" s="121">
        <f>+'[1]Oblinver may.98'!O22/'[1]Oblinver may.98'!O$16</f>
        <v>0.217291944137778</v>
      </c>
      <c r="N13" s="121">
        <f>+'[1]Oblinver may.98'!P22/'[1]Oblinver may.98'!P$16</f>
        <v>0.18732862567832678</v>
      </c>
      <c r="O13" s="121">
        <f>+'[1]Oblinver may.98'!Q22/'[1]Oblinver may.98'!Q$16</f>
        <v>0.08402809502055733</v>
      </c>
      <c r="P13" s="121">
        <f>+'[1]Oblinver may.98'!R22/'[1]Oblinver may.98'!R$16</f>
        <v>0.13261064147190452</v>
      </c>
      <c r="Q13" s="121">
        <f>+'[1]Oblinver may.98'!S22/'[1]Oblinver may.98'!S$16</f>
        <v>0.09822073672678176</v>
      </c>
    </row>
    <row r="14" spans="1:17" ht="15">
      <c r="A14" s="122" t="s">
        <v>47</v>
      </c>
      <c r="B14" s="121">
        <f>+'[1]Oblinver may.98'!D23/'[1]Oblinver may.98'!D$16</f>
        <v>0.30945050921919726</v>
      </c>
      <c r="C14" s="121">
        <f>+'[1]Oblinver may.98'!E23/'[1]Oblinver may.98'!E$16</f>
        <v>0.1124917563466325</v>
      </c>
      <c r="D14" s="121">
        <f>+'[1]Oblinver may.98'!F23/'[1]Oblinver may.98'!F$16</f>
        <v>0.1833734183833525</v>
      </c>
      <c r="E14" s="121">
        <f>+'[1]Oblinver may.98'!G23/'[1]Oblinver may.98'!G$16</f>
        <v>0.29012996924734563</v>
      </c>
      <c r="F14" s="121">
        <f>+'[1]Oblinver may.98'!H23/'[1]Oblinver may.98'!H$16</f>
        <v>0.22936317069839898</v>
      </c>
      <c r="G14" s="121">
        <f>+'[1]Oblinver may.98'!I23/'[1]Oblinver may.98'!I$16</f>
        <v>0.3066854117560909</v>
      </c>
      <c r="H14" s="121">
        <f>+'[1]Oblinver may.98'!J23/'[1]Oblinver may.98'!J$16</f>
        <v>0.2426083345115227</v>
      </c>
      <c r="I14" s="121">
        <f>+'[1]Oblinver may.98'!K23/'[1]Oblinver may.98'!K$16</f>
        <v>0.35906232132647226</v>
      </c>
      <c r="J14" s="121">
        <f>+'[1]Oblinver may.98'!L23/'[1]Oblinver may.98'!L$16</f>
        <v>0.011586775478372282</v>
      </c>
      <c r="K14" s="121">
        <f>+'[1]Oblinver may.98'!M23/'[1]Oblinver may.98'!M$16</f>
        <v>0.09581423107180642</v>
      </c>
      <c r="L14" s="121">
        <f>+'[1]Oblinver may.98'!N23/'[1]Oblinver may.98'!N$16</f>
        <v>0.2787705476713591</v>
      </c>
      <c r="M14" s="121">
        <f>+'[1]Oblinver may.98'!O23/'[1]Oblinver may.98'!O$16</f>
        <v>0.19733534456165505</v>
      </c>
      <c r="N14" s="121">
        <f>+'[1]Oblinver may.98'!P23/'[1]Oblinver may.98'!P$16</f>
        <v>0.2027437100604614</v>
      </c>
      <c r="O14" s="121">
        <f>+'[1]Oblinver may.98'!Q23/'[1]Oblinver may.98'!Q$16</f>
        <v>0.23409661946094107</v>
      </c>
      <c r="P14" s="121">
        <f>+'[1]Oblinver may.98'!R23/'[1]Oblinver may.98'!R$16</f>
        <v>0.17974341123818996</v>
      </c>
      <c r="Q14" s="121">
        <f>+'[1]Oblinver may.98'!S23/'[1]Oblinver may.98'!S$16</f>
        <v>0.22601303439937886</v>
      </c>
    </row>
    <row r="15" spans="1:17" ht="15">
      <c r="A15" s="123" t="s">
        <v>48</v>
      </c>
      <c r="B15" s="121">
        <f>+'[1]Oblinver may.98'!D24/'[1]Oblinver may.98'!D$16</f>
        <v>0</v>
      </c>
      <c r="C15" s="121">
        <f>+'[1]Oblinver may.98'!E24/'[1]Oblinver may.98'!E$16</f>
        <v>0</v>
      </c>
      <c r="D15" s="121">
        <f>+'[1]Oblinver may.98'!F24/'[1]Oblinver may.98'!F$16</f>
        <v>0</v>
      </c>
      <c r="E15" s="121">
        <f>+'[1]Oblinver may.98'!G24/'[1]Oblinver may.98'!G$16</f>
        <v>0</v>
      </c>
      <c r="F15" s="121" t="e">
        <f>+'[1]Oblinver may.98'!H24/'[1]Oblinver may.98'!H$16</f>
        <v>#REF!</v>
      </c>
      <c r="G15" s="121">
        <f>+'[1]Oblinver may.98'!I24/'[1]Oblinver may.98'!I$16</f>
        <v>0</v>
      </c>
      <c r="H15" s="121">
        <f>+'[1]Oblinver may.98'!J24/'[1]Oblinver may.98'!J$16</f>
        <v>0</v>
      </c>
      <c r="I15" s="121" t="e">
        <f>+'[1]Oblinver may.98'!K24/'[1]Oblinver may.98'!K$16</f>
        <v>#REF!</v>
      </c>
      <c r="J15" s="121">
        <f>+'[1]Oblinver may.98'!L24/'[1]Oblinver may.98'!L$16</f>
        <v>0.04520513606105339</v>
      </c>
      <c r="K15" s="121" t="e">
        <f>+'[1]Oblinver may.98'!M24/'[1]Oblinver may.98'!M$16</f>
        <v>#REF!</v>
      </c>
      <c r="L15" s="121">
        <f>+'[1]Oblinver may.98'!N24/'[1]Oblinver may.98'!N$16</f>
        <v>0</v>
      </c>
      <c r="M15" s="121" t="e">
        <f>+'[1]Oblinver may.98'!O24/'[1]Oblinver may.98'!O$16</f>
        <v>#REF!</v>
      </c>
      <c r="N15" s="121">
        <f>+'[1]Oblinver may.98'!P24/'[1]Oblinver may.98'!P$16</f>
        <v>0</v>
      </c>
      <c r="O15" s="121">
        <f>+'[1]Oblinver may.98'!Q24/'[1]Oblinver may.98'!Q$16</f>
        <v>0</v>
      </c>
      <c r="P15" s="121">
        <f>+'[1]Oblinver may.98'!R24/'[1]Oblinver may.98'!R$16</f>
        <v>0</v>
      </c>
      <c r="Q15" s="121">
        <f>+'[1]Oblinver may.98'!S24/'[1]Oblinver may.98'!S$16</f>
        <v>0.0010784358674884897</v>
      </c>
    </row>
    <row r="16" spans="1:17" ht="15">
      <c r="A16" s="122" t="s">
        <v>49</v>
      </c>
      <c r="B16" s="121">
        <f>+'[1]Oblinver may.98'!D25/'[1]Oblinver may.98'!D$16</f>
        <v>0.16261732010916594</v>
      </c>
      <c r="C16" s="121">
        <f>+'[1]Oblinver may.98'!E25/'[1]Oblinver may.98'!E$16</f>
        <v>0</v>
      </c>
      <c r="D16" s="121">
        <f>+'[1]Oblinver may.98'!F25/'[1]Oblinver may.98'!F$16</f>
        <v>0.35553696538743074</v>
      </c>
      <c r="E16" s="121">
        <f>+'[1]Oblinver may.98'!G25/'[1]Oblinver may.98'!G$16</f>
        <v>0.2733843632853712</v>
      </c>
      <c r="F16" s="121" t="e">
        <f>+'[1]Oblinver may.98'!H25/'[1]Oblinver may.98'!H$16</f>
        <v>#REF!</v>
      </c>
      <c r="G16" s="121">
        <f>+'[1]Oblinver may.98'!I25/'[1]Oblinver may.98'!I$16</f>
        <v>0.35485985159227357</v>
      </c>
      <c r="H16" s="121">
        <f>+'[1]Oblinver may.98'!J25/'[1]Oblinver may.98'!J$16</f>
        <v>0.12341828078608794</v>
      </c>
      <c r="I16" s="121">
        <f>+'[1]Oblinver may.98'!K25/'[1]Oblinver may.98'!K$16</f>
        <v>0.3979416809605489</v>
      </c>
      <c r="J16" s="121">
        <f>+'[1]Oblinver may.98'!L25/'[1]Oblinver may.98'!L$16</f>
        <v>0.32612873576024287</v>
      </c>
      <c r="K16" s="121">
        <f>+'[1]Oblinver may.98'!M25/'[1]Oblinver may.98'!M$16</f>
        <v>0.476738192767816</v>
      </c>
      <c r="L16" s="121">
        <f>+'[1]Oblinver may.98'!N25/'[1]Oblinver may.98'!N$16</f>
        <v>0.07517296788908731</v>
      </c>
      <c r="M16" s="121">
        <f>+'[1]Oblinver may.98'!O25/'[1]Oblinver may.98'!O$16</f>
        <v>0</v>
      </c>
      <c r="N16" s="121">
        <f>+'[1]Oblinver may.98'!P25/'[1]Oblinver may.98'!P$16</f>
        <v>0.249805859424297</v>
      </c>
      <c r="O16" s="121">
        <f>+'[1]Oblinver may.98'!Q25/'[1]Oblinver may.98'!Q$16</f>
        <v>0.24543170397441755</v>
      </c>
      <c r="P16" s="121">
        <f>+'[1]Oblinver may.98'!R25/'[1]Oblinver may.98'!R$16</f>
        <v>0.07912481352560916</v>
      </c>
      <c r="Q16" s="121">
        <f>+'[1]Oblinver may.98'!S25/'[1]Oblinver may.98'!S$16</f>
        <v>0.151267026228588</v>
      </c>
    </row>
    <row r="17" spans="1:17" ht="15">
      <c r="A17" s="124" t="s">
        <v>50</v>
      </c>
      <c r="B17" s="121">
        <f>+'[1]Oblinver may.98'!D26/'[1]Oblinver may.98'!D$16</f>
        <v>0</v>
      </c>
      <c r="C17" s="121">
        <f>+'[1]Oblinver may.98'!E26/'[1]Oblinver may.98'!E$16</f>
        <v>0.03787929137455338</v>
      </c>
      <c r="D17" s="121">
        <f>+'[1]Oblinver may.98'!F26/'[1]Oblinver may.98'!F$16</f>
        <v>0</v>
      </c>
      <c r="E17" s="121">
        <f>+'[1]Oblinver may.98'!G26/'[1]Oblinver may.98'!G$16</f>
        <v>0</v>
      </c>
      <c r="F17" s="121" t="e">
        <f>+'[1]Oblinver may.98'!H26/'[1]Oblinver may.98'!H$16</f>
        <v>#REF!</v>
      </c>
      <c r="G17" s="121">
        <f>+'[1]Oblinver may.98'!I26/'[1]Oblinver may.98'!I$16</f>
        <v>0.0004432452410086716</v>
      </c>
      <c r="H17" s="121">
        <f>+'[1]Oblinver may.98'!J26/'[1]Oblinver may.98'!J$16</f>
        <v>0.10668210094726424</v>
      </c>
      <c r="I17" s="121">
        <f>+'[1]Oblinver may.98'!K26/'[1]Oblinver may.98'!K$16</f>
        <v>0</v>
      </c>
      <c r="J17" s="121">
        <f>+'[1]Oblinver may.98'!L26/'[1]Oblinver may.98'!L$16</f>
        <v>0.013926412834582068</v>
      </c>
      <c r="K17" s="121">
        <f>+'[1]Oblinver may.98'!M26/'[1]Oblinver may.98'!M$16</f>
        <v>0.01747009196213005</v>
      </c>
      <c r="L17" s="121">
        <f>+'[1]Oblinver may.98'!N26/'[1]Oblinver may.98'!N$16</f>
        <v>0.018741837096043348</v>
      </c>
      <c r="M17" s="121">
        <f>+'[1]Oblinver may.98'!O26/'[1]Oblinver may.98'!O$16</f>
        <v>0.07793287658729021</v>
      </c>
      <c r="N17" s="121">
        <f>+'[1]Oblinver may.98'!P26/'[1]Oblinver may.98'!P$16</f>
        <v>0</v>
      </c>
      <c r="O17" s="121">
        <f>+'[1]Oblinver may.98'!Q26/'[1]Oblinver may.98'!Q$16</f>
        <v>0</v>
      </c>
      <c r="P17" s="121">
        <f>+'[1]Oblinver may.98'!R26/'[1]Oblinver may.98'!R$16</f>
        <v>0.022106414719045252</v>
      </c>
      <c r="Q17" s="121">
        <f>+'[1]Oblinver may.98'!S26/'[1]Oblinver may.98'!S$16</f>
        <v>0.02886599783442899</v>
      </c>
    </row>
    <row r="18" spans="1:17" ht="15">
      <c r="A18" s="124" t="s">
        <v>51</v>
      </c>
      <c r="B18" s="121">
        <f>+'[1]Oblinver may.98'!D27/'[1]Oblinver may.98'!D$16</f>
        <v>0.3596526991945683</v>
      </c>
      <c r="C18" s="121">
        <f>+'[1]Oblinver may.98'!E27/'[1]Oblinver may.98'!E$16</f>
        <v>0</v>
      </c>
      <c r="D18" s="121">
        <f>+'[1]Oblinver may.98'!F27/'[1]Oblinver may.98'!F$16</f>
        <v>0.3037122241974276</v>
      </c>
      <c r="E18" s="121">
        <f>+'[1]Oblinver may.98'!G27/'[1]Oblinver may.98'!G$16</f>
        <v>0.1723158768995937</v>
      </c>
      <c r="F18" s="121" t="e">
        <f>+'[1]Oblinver may.98'!H27/'[1]Oblinver may.98'!H$16</f>
        <v>#REF!</v>
      </c>
      <c r="G18" s="121">
        <f>+'[1]Oblinver may.98'!I27/'[1]Oblinver may.98'!I$16</f>
        <v>0.19321529335041265</v>
      </c>
      <c r="H18" s="121">
        <f>+'[1]Oblinver may.98'!J27/'[1]Oblinver may.98'!J$16</f>
        <v>0.09888837834016684</v>
      </c>
      <c r="I18" s="121">
        <f>+'[1]Oblinver may.98'!K27/'[1]Oblinver may.98'!K$16</f>
        <v>0.025157232704402517</v>
      </c>
      <c r="J18" s="121">
        <f>+'[1]Oblinver may.98'!L27/'[1]Oblinver may.98'!L$16</f>
        <v>0.3730885998384536</v>
      </c>
      <c r="K18" s="121">
        <f>+'[1]Oblinver may.98'!M27/'[1]Oblinver may.98'!M$16</f>
        <v>0.1425955565200879</v>
      </c>
      <c r="L18" s="121">
        <f>+'[1]Oblinver may.98'!N27/'[1]Oblinver may.98'!N$16</f>
        <v>0.10732576602785002</v>
      </c>
      <c r="M18" s="121">
        <f>+'[1]Oblinver may.98'!O27/'[1]Oblinver may.98'!O$16</f>
        <v>0</v>
      </c>
      <c r="N18" s="121">
        <f>+'[1]Oblinver may.98'!P27/'[1]Oblinver may.98'!P$16</f>
        <v>0.035374097954407255</v>
      </c>
      <c r="O18" s="121">
        <f>+'[1]Oblinver may.98'!Q27/'[1]Oblinver may.98'!Q$16</f>
        <v>0.33539858382823207</v>
      </c>
      <c r="P18" s="121">
        <f>+'[1]Oblinver may.98'!R27/'[1]Oblinver may.98'!R$16</f>
        <v>0.07018199900546991</v>
      </c>
      <c r="Q18" s="121">
        <f>+'[1]Oblinver may.98'!S27/'[1]Oblinver may.98'!S$16</f>
        <v>0.15424106197744655</v>
      </c>
    </row>
    <row r="19" spans="1:17" ht="15">
      <c r="A19" s="124" t="s">
        <v>52</v>
      </c>
      <c r="B19" s="121">
        <f>+'[1]Oblinver may.98'!D28/'[1]Oblinver may.98'!D$16</f>
        <v>0</v>
      </c>
      <c r="C19" s="121">
        <f>+'[1]Oblinver may.98'!E28/'[1]Oblinver may.98'!E$16</f>
        <v>0.0010508354805047525</v>
      </c>
      <c r="D19" s="121">
        <f>+'[1]Oblinver may.98'!F28/'[1]Oblinver may.98'!F$16</f>
        <v>0.002426016940290704</v>
      </c>
      <c r="E19" s="121">
        <f>+'[1]Oblinver may.98'!G28/'[1]Oblinver may.98'!G$16</f>
        <v>0</v>
      </c>
      <c r="F19" s="121" t="e">
        <f>+'[1]Oblinver may.98'!H28/'[1]Oblinver may.98'!H$16</f>
        <v>#REF!</v>
      </c>
      <c r="G19" s="121">
        <f>+'[1]Oblinver may.98'!I28/'[1]Oblinver may.98'!I$16</f>
        <v>0</v>
      </c>
      <c r="H19" s="121">
        <f>+'[1]Oblinver may.98'!J28/'[1]Oblinver may.98'!J$16</f>
        <v>0</v>
      </c>
      <c r="I19" s="121">
        <f>+'[1]Oblinver may.98'!K28/'[1]Oblinver may.98'!K$16</f>
        <v>0</v>
      </c>
      <c r="J19" s="121">
        <f>+'[1]Oblinver may.98'!L28/'[1]Oblinver may.98'!L$16</f>
        <v>8.355847700749241E-05</v>
      </c>
      <c r="K19" s="121">
        <f>+'[1]Oblinver may.98'!M28/'[1]Oblinver may.98'!M$16</f>
        <v>0.0007731329517402274</v>
      </c>
      <c r="L19" s="121">
        <f>+'[1]Oblinver may.98'!N28/'[1]Oblinver may.98'!N$16</f>
        <v>0</v>
      </c>
      <c r="M19" s="121">
        <f>+'[1]Oblinver may.98'!O28/'[1]Oblinver may.98'!O$16</f>
        <v>0</v>
      </c>
      <c r="N19" s="121">
        <f>+'[1]Oblinver may.98'!P28/'[1]Oblinver may.98'!P$16</f>
        <v>0</v>
      </c>
      <c r="O19" s="121">
        <f>+'[1]Oblinver may.98'!Q28/'[1]Oblinver may.98'!Q$16</f>
        <v>0</v>
      </c>
      <c r="P19" s="121">
        <f>+'[1]Oblinver may.98'!R28/'[1]Oblinver may.98'!R$16</f>
        <v>0</v>
      </c>
      <c r="Q19" s="121">
        <f>+'[1]Oblinver may.98'!S28/'[1]Oblinver may.98'!S$16</f>
        <v>0.00022446350186355621</v>
      </c>
    </row>
    <row r="20" spans="1:17" ht="15">
      <c r="A20" s="124" t="s">
        <v>53</v>
      </c>
      <c r="B20" s="121">
        <f>+'[1]Oblinver may.98'!D29/'[1]Oblinver may.98'!D$16</f>
        <v>0.002579378286627172</v>
      </c>
      <c r="C20" s="121">
        <f>+'[1]Oblinver may.98'!E29/'[1]Oblinver may.98'!E$16</f>
        <v>0</v>
      </c>
      <c r="D20" s="121">
        <f>+'[1]Oblinver may.98'!F29/'[1]Oblinver may.98'!F$16</f>
        <v>6.27418174213113E-05</v>
      </c>
      <c r="E20" s="121">
        <f>+'[1]Oblinver may.98'!G29/'[1]Oblinver may.98'!G$16</f>
        <v>0.0009652292980762755</v>
      </c>
      <c r="F20" s="121" t="e">
        <f>+'[1]Oblinver may.98'!H29/'[1]Oblinver may.98'!H$16</f>
        <v>#REF!</v>
      </c>
      <c r="G20" s="121">
        <f>+'[1]Oblinver may.98'!I29/'[1]Oblinver may.98'!I$16</f>
        <v>0.0009319260211256022</v>
      </c>
      <c r="H20" s="121">
        <f>+'[1]Oblinver may.98'!J29/'[1]Oblinver may.98'!J$16</f>
        <v>0.002933691502898346</v>
      </c>
      <c r="I20" s="121">
        <f>+'[1]Oblinver may.98'!K29/'[1]Oblinver may.98'!K$16</f>
        <v>0</v>
      </c>
      <c r="J20" s="121">
        <f>+'[1]Oblinver may.98'!L29/'[1]Oblinver may.98'!L$16</f>
        <v>0</v>
      </c>
      <c r="K20" s="121">
        <f>+'[1]Oblinver may.98'!M29/'[1]Oblinver may.98'!M$16</f>
        <v>0</v>
      </c>
      <c r="L20" s="121">
        <f>+'[1]Oblinver may.98'!N29/'[1]Oblinver may.98'!N$16</f>
        <v>0.004965330266810347</v>
      </c>
      <c r="M20" s="121">
        <f>+'[1]Oblinver may.98'!O29/'[1]Oblinver may.98'!O$16</f>
        <v>0</v>
      </c>
      <c r="N20" s="121">
        <f>+'[1]Oblinver may.98'!P29/'[1]Oblinver may.98'!P$16</f>
        <v>0</v>
      </c>
      <c r="O20" s="121">
        <f>+'[1]Oblinver may.98'!Q29/'[1]Oblinver may.98'!Q$16</f>
        <v>0.006538373686614893</v>
      </c>
      <c r="P20" s="121">
        <f>+'[1]Oblinver may.98'!R29/'[1]Oblinver may.98'!R$16</f>
        <v>0</v>
      </c>
      <c r="Q20" s="121">
        <f>+'[1]Oblinver may.98'!S29/'[1]Oblinver may.98'!S$16</f>
        <v>0.0019682949640630956</v>
      </c>
    </row>
    <row r="21" spans="1:17" ht="13.5" customHeight="1">
      <c r="A21" s="123" t="s">
        <v>54</v>
      </c>
      <c r="B21" s="121">
        <f>+'[1]Oblinver may.98'!D30/'[1]Oblinver may.98'!D$16</f>
        <v>0</v>
      </c>
      <c r="C21" s="121">
        <f>+'[1]Oblinver may.98'!E30/'[1]Oblinver may.98'!E$16</f>
        <v>0.0090949080874347</v>
      </c>
      <c r="D21" s="121">
        <f>+'[1]Oblinver may.98'!F30/'[1]Oblinver may.98'!F$16</f>
        <v>0</v>
      </c>
      <c r="E21" s="121">
        <f>+'[1]Oblinver may.98'!G30/'[1]Oblinver may.98'!G$16</f>
        <v>0.0018069990347707018</v>
      </c>
      <c r="F21" s="121" t="e">
        <f>+'[1]Oblinver may.98'!H30/'[1]Oblinver may.98'!H$16</f>
        <v>#REF!</v>
      </c>
      <c r="G21" s="121">
        <f>+'[1]Oblinver may.98'!I30/'[1]Oblinver may.98'!I$16</f>
        <v>0</v>
      </c>
      <c r="H21" s="121">
        <f>+'[1]Oblinver may.98'!J30/'[1]Oblinver may.98'!J$16</f>
        <v>0</v>
      </c>
      <c r="I21" s="121">
        <f>+'[1]Oblinver may.98'!K30/'[1]Oblinver may.98'!K$16</f>
        <v>0</v>
      </c>
      <c r="J21" s="121">
        <f>+'[1]Oblinver may.98'!L30/'[1]Oblinver may.98'!L$16</f>
        <v>0</v>
      </c>
      <c r="K21" s="121">
        <f>+'[1]Oblinver may.98'!M30/'[1]Oblinver may.98'!M$16</f>
        <v>0.061335214171391365</v>
      </c>
      <c r="L21" s="121">
        <f>+'[1]Oblinver may.98'!N30/'[1]Oblinver may.98'!N$16</f>
        <v>0.03727043914995373</v>
      </c>
      <c r="M21" s="121">
        <f>+'[1]Oblinver may.98'!O30/'[1]Oblinver may.98'!O$16</f>
        <v>0.03722215966745441</v>
      </c>
      <c r="N21" s="121">
        <f>+'[1]Oblinver may.98'!P30/'[1]Oblinver may.98'!P$16</f>
        <v>0</v>
      </c>
      <c r="O21" s="121">
        <f>+'[1]Oblinver may.98'!Q30/'[1]Oblinver may.98'!Q$16</f>
        <v>0</v>
      </c>
      <c r="P21" s="121">
        <f>+'[1]Oblinver may.98'!R30/'[1]Oblinver may.98'!R$16</f>
        <v>0.018621581302834412</v>
      </c>
      <c r="Q21" s="121">
        <f>+'[1]Oblinver may.98'!S30/'[1]Oblinver may.98'!S$16</f>
        <v>0.014027711023528852</v>
      </c>
    </row>
    <row r="22" spans="1:17" ht="18" customHeight="1">
      <c r="A22" s="125" t="s">
        <v>66</v>
      </c>
      <c r="B22" s="126">
        <f aca="true" t="shared" si="0" ref="B22:Q22">SUM(B8:B21)</f>
        <v>1</v>
      </c>
      <c r="C22" s="126">
        <f t="shared" si="0"/>
        <v>1</v>
      </c>
      <c r="D22" s="126">
        <f t="shared" si="0"/>
        <v>0.9999999999999999</v>
      </c>
      <c r="E22" s="126">
        <f t="shared" si="0"/>
        <v>1</v>
      </c>
      <c r="F22" s="126" t="e">
        <f t="shared" si="0"/>
        <v>#REF!</v>
      </c>
      <c r="G22" s="126">
        <f t="shared" si="0"/>
        <v>1</v>
      </c>
      <c r="H22" s="126">
        <f t="shared" si="0"/>
        <v>1</v>
      </c>
      <c r="I22" s="126" t="e">
        <f t="shared" si="0"/>
        <v>#REF!</v>
      </c>
      <c r="J22" s="126">
        <f t="shared" si="0"/>
        <v>0.9999999999999999</v>
      </c>
      <c r="K22" s="126" t="e">
        <f t="shared" si="0"/>
        <v>#REF!</v>
      </c>
      <c r="L22" s="126">
        <f t="shared" si="0"/>
        <v>1</v>
      </c>
      <c r="M22" s="126" t="e">
        <f t="shared" si="0"/>
        <v>#REF!</v>
      </c>
      <c r="N22" s="126">
        <f t="shared" si="0"/>
        <v>0.9999999999999999</v>
      </c>
      <c r="O22" s="126">
        <f t="shared" si="0"/>
        <v>1</v>
      </c>
      <c r="P22" s="126">
        <f t="shared" si="0"/>
        <v>1</v>
      </c>
      <c r="Q22" s="126">
        <f t="shared" si="0"/>
        <v>0.9999999999999999</v>
      </c>
    </row>
    <row r="25" spans="1:17" ht="23.25">
      <c r="A25" s="110" t="s">
        <v>67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ht="15">
      <c r="A26" s="4" t="str">
        <f>+A2</f>
        <v>Al 30 DE JUNIO DE 1998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8" spans="1:17" ht="15.75">
      <c r="A28" s="111"/>
      <c r="B28" s="112" t="s">
        <v>4</v>
      </c>
      <c r="C28" s="111" t="s">
        <v>4</v>
      </c>
      <c r="D28" s="112" t="s">
        <v>5</v>
      </c>
      <c r="E28" s="111" t="s">
        <v>6</v>
      </c>
      <c r="F28" s="111" t="s">
        <v>64</v>
      </c>
      <c r="G28" s="112" t="s">
        <v>7</v>
      </c>
      <c r="H28" s="112" t="s">
        <v>8</v>
      </c>
      <c r="I28" s="112" t="s">
        <v>8</v>
      </c>
      <c r="J28" s="111" t="s">
        <v>9</v>
      </c>
      <c r="K28" s="112" t="s">
        <v>10</v>
      </c>
      <c r="L28" s="111" t="s">
        <v>11</v>
      </c>
      <c r="M28" s="111" t="s">
        <v>12</v>
      </c>
      <c r="N28" s="111" t="s">
        <v>13</v>
      </c>
      <c r="O28" s="111" t="s">
        <v>14</v>
      </c>
      <c r="P28" s="111" t="s">
        <v>15</v>
      </c>
      <c r="Q28" s="111" t="s">
        <v>16</v>
      </c>
    </row>
    <row r="29" spans="1:17" ht="15.75">
      <c r="A29" s="113" t="s">
        <v>17</v>
      </c>
      <c r="B29" s="114" t="s">
        <v>18</v>
      </c>
      <c r="C29" s="113" t="s">
        <v>19</v>
      </c>
      <c r="D29" s="113" t="s">
        <v>20</v>
      </c>
      <c r="E29" s="113" t="s">
        <v>21</v>
      </c>
      <c r="F29" s="113"/>
      <c r="G29" s="113" t="s">
        <v>23</v>
      </c>
      <c r="H29" s="113" t="s">
        <v>24</v>
      </c>
      <c r="I29" s="113" t="s">
        <v>25</v>
      </c>
      <c r="J29" s="113" t="s">
        <v>26</v>
      </c>
      <c r="K29" s="113" t="s">
        <v>27</v>
      </c>
      <c r="L29" s="113" t="s">
        <v>28</v>
      </c>
      <c r="M29" s="113" t="s">
        <v>19</v>
      </c>
      <c r="N29" s="113"/>
      <c r="O29" s="113" t="s">
        <v>29</v>
      </c>
      <c r="P29" s="113" t="s">
        <v>30</v>
      </c>
      <c r="Q29" s="113"/>
    </row>
    <row r="30" spans="1:17" ht="15.75">
      <c r="A30" s="115"/>
      <c r="B30" s="115" t="s">
        <v>32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5.75">
      <c r="A31" s="117" t="s">
        <v>65</v>
      </c>
      <c r="B31" s="118"/>
      <c r="C31" s="119"/>
      <c r="D31" s="119"/>
      <c r="E31" s="118"/>
      <c r="F31" s="119"/>
      <c r="G31" s="119"/>
      <c r="H31" s="120"/>
      <c r="I31" s="119"/>
      <c r="J31" s="119"/>
      <c r="K31" s="119"/>
      <c r="L31" s="118"/>
      <c r="M31" s="118"/>
      <c r="N31" s="118"/>
      <c r="O31" s="118"/>
      <c r="P31" s="118"/>
      <c r="Q31" s="118"/>
    </row>
    <row r="32" spans="1:17" ht="15">
      <c r="A32" s="120" t="s">
        <v>41</v>
      </c>
      <c r="B32" s="121">
        <f>+'[1]Oblinver may.98'!D17/'[1]Oblinver may.98'!$S17</f>
        <v>0.1625354297559711</v>
      </c>
      <c r="C32" s="121">
        <f>+'[1]Oblinver may.98'!E17/'[1]Oblinver may.98'!$S17</f>
        <v>0.02829504944744313</v>
      </c>
      <c r="D32" s="121">
        <f>+'[1]Oblinver may.98'!F17/'[1]Oblinver may.98'!$S17</f>
        <v>0.046264568039440096</v>
      </c>
      <c r="E32" s="121">
        <f>+'[1]Oblinver may.98'!G17/'[1]Oblinver may.98'!$S17</f>
        <v>0.0684694409014394</v>
      </c>
      <c r="F32" s="121">
        <f>+'[1]Oblinver may.98'!H17/'[1]Oblinver may.98'!$S17</f>
        <v>0.004357242593588505</v>
      </c>
      <c r="G32" s="121">
        <f>+'[1]Oblinver may.98'!I17/'[1]Oblinver may.98'!$S17</f>
        <v>0.06290582187388777</v>
      </c>
      <c r="H32" s="121">
        <f>+'[1]Oblinver may.98'!J17/'[1]Oblinver may.98'!$S17</f>
        <v>0.1851112670810587</v>
      </c>
      <c r="I32" s="121">
        <f>+'[1]Oblinver may.98'!K17/'[1]Oblinver may.98'!$S17</f>
        <v>0.0030737055513030075</v>
      </c>
      <c r="J32" s="121">
        <f>+'[1]Oblinver may.98'!L17/'[1]Oblinver may.98'!$S17</f>
        <v>0.032061928595488266</v>
      </c>
      <c r="K32" s="121">
        <f>+'[1]Oblinver may.98'!M17/'[1]Oblinver may.98'!$S17</f>
        <v>0.07186111599253238</v>
      </c>
      <c r="L32" s="121">
        <f>+'[1]Oblinver may.98'!N17/'[1]Oblinver may.98'!$S17</f>
        <v>0.0810822326464414</v>
      </c>
      <c r="M32" s="121">
        <f>+'[1]Oblinver may.98'!O17/'[1]Oblinver may.98'!$S17</f>
        <v>0.012872466869163803</v>
      </c>
      <c r="N32" s="121">
        <f>+'[1]Oblinver may.98'!P17/'[1]Oblinver may.98'!$S17</f>
        <v>0.003692474275734282</v>
      </c>
      <c r="O32" s="121">
        <f>+'[1]Oblinver may.98'!Q17/'[1]Oblinver may.98'!$S17</f>
        <v>0.010757969429560525</v>
      </c>
      <c r="P32" s="121">
        <f>+'[1]Oblinver may.98'!R17/'[1]Oblinver may.98'!$S17</f>
        <v>0.22665928694694762</v>
      </c>
      <c r="Q32" s="121">
        <f aca="true" t="shared" si="1" ref="Q32:Q46">SUM(B32:P32)</f>
        <v>1</v>
      </c>
    </row>
    <row r="33" spans="1:17" ht="15">
      <c r="A33" s="122" t="s">
        <v>42</v>
      </c>
      <c r="B33" s="121">
        <f>+'[1]Oblinver may.98'!D18/'[1]Oblinver may.98'!$S18</f>
        <v>0.055419272639117056</v>
      </c>
      <c r="C33" s="121">
        <f>+'[1]Oblinver may.98'!E18/'[1]Oblinver may.98'!$S18</f>
        <v>0.07681654666374368</v>
      </c>
      <c r="D33" s="121">
        <f>+'[1]Oblinver may.98'!F18/'[1]Oblinver may.98'!$S18</f>
        <v>0.016765121042786088</v>
      </c>
      <c r="E33" s="121">
        <f>+'[1]Oblinver may.98'!G18/'[1]Oblinver may.98'!$S18</f>
        <v>0.07175138724437423</v>
      </c>
      <c r="F33" s="121">
        <f>+'[1]Oblinver may.98'!H18/'[1]Oblinver may.98'!$S18</f>
        <v>0.004564165419783919</v>
      </c>
      <c r="G33" s="121">
        <f>+'[1]Oblinver may.98'!I18/'[1]Oblinver may.98'!$S18</f>
        <v>0.020080062890299094</v>
      </c>
      <c r="H33" s="121">
        <f>+'[1]Oblinver may.98'!J18/'[1]Oblinver may.98'!$S18</f>
        <v>0.12242979452900807</v>
      </c>
      <c r="I33" s="121">
        <f>+'[1]Oblinver may.98'!K18/'[1]Oblinver may.98'!$S18</f>
        <v>0.0038637497502579856</v>
      </c>
      <c r="J33" s="121">
        <f>+'[1]Oblinver may.98'!L18/'[1]Oblinver may.98'!$S18</f>
        <v>0.029716454616567523</v>
      </c>
      <c r="K33" s="121">
        <f>+'[1]Oblinver may.98'!M18/'[1]Oblinver may.98'!$S18</f>
        <v>0.07648670123427374</v>
      </c>
      <c r="L33" s="121">
        <f>+'[1]Oblinver may.98'!N18/'[1]Oblinver may.98'!$S18</f>
        <v>0.24403798709962793</v>
      </c>
      <c r="M33" s="121">
        <f>+'[1]Oblinver may.98'!O18/'[1]Oblinver may.98'!$S18</f>
        <v>0.013336598275890496</v>
      </c>
      <c r="N33" s="121">
        <f>+'[1]Oblinver may.98'!P18/'[1]Oblinver may.98'!$S18</f>
        <v>0.003867985441435352</v>
      </c>
      <c r="O33" s="121">
        <f>+'[1]Oblinver may.98'!Q18/'[1]Oblinver may.98'!$S18</f>
        <v>0</v>
      </c>
      <c r="P33" s="121">
        <f>+'[1]Oblinver may.98'!R18/'[1]Oblinver may.98'!$S18</f>
        <v>0.2608641731528348</v>
      </c>
      <c r="Q33" s="121">
        <f t="shared" si="1"/>
        <v>1</v>
      </c>
    </row>
    <row r="34" spans="1:17" ht="15">
      <c r="A34" s="122" t="s">
        <v>43</v>
      </c>
      <c r="B34" s="121">
        <f>+'[1]Oblinver may.98'!D19/'[1]Oblinver may.98'!$S19</f>
        <v>0.013653497779069698</v>
      </c>
      <c r="C34" s="121">
        <f>+'[1]Oblinver may.98'!E19/'[1]Oblinver may.98'!$S19</f>
        <v>0.3049564301443417</v>
      </c>
      <c r="D34" s="121">
        <f>+'[1]Oblinver may.98'!F19/'[1]Oblinver may.98'!$S19</f>
        <v>0</v>
      </c>
      <c r="E34" s="121">
        <f>+'[1]Oblinver may.98'!G19/'[1]Oblinver may.98'!$S19</f>
        <v>0.00010769630150011156</v>
      </c>
      <c r="F34" s="121">
        <f>+'[1]Oblinver may.98'!H19/'[1]Oblinver may.98'!$S19</f>
        <v>0</v>
      </c>
      <c r="G34" s="121">
        <f>+'[1]Oblinver may.98'!I19/'[1]Oblinver may.98'!$S19</f>
        <v>0</v>
      </c>
      <c r="H34" s="121">
        <f>+'[1]Oblinver may.98'!J19/'[1]Oblinver may.98'!$S19</f>
        <v>0.189988242101919</v>
      </c>
      <c r="I34" s="121">
        <f>+'[1]Oblinver may.98'!K19/'[1]Oblinver may.98'!$S19</f>
        <v>9.573004577787694E-05</v>
      </c>
      <c r="J34" s="121">
        <f>+'[1]Oblinver may.98'!L19/'[1]Oblinver may.98'!$S19</f>
        <v>0</v>
      </c>
      <c r="K34" s="121" t="e">
        <f>+'[1]Oblinver may.98'!M19/'[1]Oblinver may.98'!$S19</f>
        <v>#REF!</v>
      </c>
      <c r="L34" s="121">
        <f>+'[1]Oblinver may.98'!N19/'[1]Oblinver may.98'!$S19</f>
        <v>0.08375182379992008</v>
      </c>
      <c r="M34" s="121">
        <f>+'[1]Oblinver may.98'!O19/'[1]Oblinver may.98'!$S19</f>
        <v>0.009676273364670578</v>
      </c>
      <c r="N34" s="121">
        <f>+'[1]Oblinver may.98'!P19/'[1]Oblinver may.98'!$S19</f>
        <v>0</v>
      </c>
      <c r="O34" s="121">
        <f>+'[1]Oblinver may.98'!Q19/'[1]Oblinver may.98'!$S19</f>
        <v>0</v>
      </c>
      <c r="P34" s="121">
        <f>+'[1]Oblinver may.98'!R19/'[1]Oblinver may.98'!$S19</f>
        <v>0.3977703064628009</v>
      </c>
      <c r="Q34" s="121" t="e">
        <f t="shared" si="1"/>
        <v>#REF!</v>
      </c>
    </row>
    <row r="35" spans="1:17" ht="15">
      <c r="A35" s="123" t="s">
        <v>44</v>
      </c>
      <c r="B35" s="121">
        <f>+'[1]Oblinver may.98'!D20/'[1]Oblinver may.98'!$S20</f>
        <v>0.04334046330065061</v>
      </c>
      <c r="C35" s="121">
        <f>+'[1]Oblinver may.98'!E20/'[1]Oblinver may.98'!$S20</f>
        <v>0.2201045143222028</v>
      </c>
      <c r="D35" s="121">
        <f>+'[1]Oblinver may.98'!F20/'[1]Oblinver may.98'!$S20</f>
        <v>0.019358556589343368</v>
      </c>
      <c r="E35" s="121">
        <f>+'[1]Oblinver may.98'!G20/'[1]Oblinver may.98'!$S20</f>
        <v>0.03765357733418253</v>
      </c>
      <c r="F35" s="121">
        <f>+'[1]Oblinver may.98'!H20/'[1]Oblinver may.98'!$S20</f>
        <v>0.006585105358458675</v>
      </c>
      <c r="G35" s="121">
        <f>+'[1]Oblinver may.98'!I20/'[1]Oblinver may.98'!$S20</f>
        <v>0.0031961180819297334</v>
      </c>
      <c r="H35" s="121">
        <f>+'[1]Oblinver may.98'!J20/'[1]Oblinver may.98'!$S20</f>
        <v>0.2156553123040002</v>
      </c>
      <c r="I35" s="121" t="e">
        <f>+'[1]Oblinver may.98'!K20/'[1]Oblinver may.98'!$S20</f>
        <v>#REF!</v>
      </c>
      <c r="J35" s="121">
        <f>+'[1]Oblinver may.98'!L20/'[1]Oblinver may.98'!$S20</f>
        <v>0.012668750810959408</v>
      </c>
      <c r="K35" s="121" t="e">
        <f>+'[1]Oblinver may.98'!M20/'[1]Oblinver may.98'!$S20</f>
        <v>#REF!</v>
      </c>
      <c r="L35" s="121">
        <f>+'[1]Oblinver may.98'!N20/'[1]Oblinver may.98'!$S20</f>
        <v>0.20435317750048662</v>
      </c>
      <c r="M35" s="121">
        <f>+'[1]Oblinver may.98'!O20/'[1]Oblinver may.98'!$S20</f>
        <v>0.019857812275934462</v>
      </c>
      <c r="N35" s="121">
        <f>+'[1]Oblinver may.98'!P20/'[1]Oblinver may.98'!$S20</f>
        <v>0.0057593166148627055</v>
      </c>
      <c r="O35" s="121">
        <f>+'[1]Oblinver may.98'!Q20/'[1]Oblinver may.98'!$S20</f>
        <v>0.017121273931992555</v>
      </c>
      <c r="P35" s="121">
        <f>+'[1]Oblinver may.98'!R20/'[1]Oblinver may.98'!$S20</f>
        <v>0.19434602157499628</v>
      </c>
      <c r="Q35" s="121" t="e">
        <f t="shared" si="1"/>
        <v>#REF!</v>
      </c>
    </row>
    <row r="36" spans="1:17" ht="15">
      <c r="A36" s="122" t="s">
        <v>45</v>
      </c>
      <c r="B36" s="121">
        <f>+'[1]Oblinver may.98'!D21/'[1]Oblinver may.98'!$S21</f>
        <v>0.2510714994117189</v>
      </c>
      <c r="C36" s="121">
        <f>+'[1]Oblinver may.98'!E21/'[1]Oblinver may.98'!$S21</f>
        <v>0.354875769197682</v>
      </c>
      <c r="D36" s="121">
        <f>+'[1]Oblinver may.98'!F21/'[1]Oblinver may.98'!$S21</f>
        <v>0</v>
      </c>
      <c r="E36" s="121">
        <f>+'[1]Oblinver may.98'!G21/'[1]Oblinver may.98'!$S21</f>
        <v>0</v>
      </c>
      <c r="F36" s="121">
        <f>+'[1]Oblinver may.98'!H21/'[1]Oblinver may.98'!$S21</f>
        <v>0</v>
      </c>
      <c r="G36" s="121">
        <f>+'[1]Oblinver may.98'!I21/'[1]Oblinver may.98'!$S21</f>
        <v>0</v>
      </c>
      <c r="H36" s="121">
        <f>+'[1]Oblinver may.98'!J21/'[1]Oblinver may.98'!$S21</f>
        <v>0.17002489373705718</v>
      </c>
      <c r="I36" s="121" t="e">
        <f>+'[1]Oblinver may.98'!K21/'[1]Oblinver may.98'!$S21</f>
        <v>#REF!</v>
      </c>
      <c r="J36" s="121">
        <f>+'[1]Oblinver may.98'!L21/'[1]Oblinver may.98'!$S21</f>
        <v>0</v>
      </c>
      <c r="K36" s="121" t="e">
        <f>+'[1]Oblinver may.98'!M21/'[1]Oblinver may.98'!$S21</f>
        <v>#REF!</v>
      </c>
      <c r="L36" s="121">
        <f>+'[1]Oblinver may.98'!N21/'[1]Oblinver may.98'!$S21</f>
        <v>0</v>
      </c>
      <c r="M36" s="121">
        <f>+'[1]Oblinver may.98'!O21/'[1]Oblinver may.98'!$S21</f>
        <v>0</v>
      </c>
      <c r="N36" s="121">
        <f>+'[1]Oblinver may.98'!P21/'[1]Oblinver may.98'!$S21</f>
        <v>0</v>
      </c>
      <c r="O36" s="121">
        <f>+'[1]Oblinver may.98'!Q21/'[1]Oblinver may.98'!$S21</f>
        <v>0</v>
      </c>
      <c r="P36" s="121">
        <f>+'[1]Oblinver may.98'!R21/'[1]Oblinver may.98'!$S21</f>
        <v>0.22402783765354184</v>
      </c>
      <c r="Q36" s="121" t="e">
        <f t="shared" si="1"/>
        <v>#REF!</v>
      </c>
    </row>
    <row r="37" spans="1:17" ht="15">
      <c r="A37" s="122" t="s">
        <v>46</v>
      </c>
      <c r="B37" s="121">
        <f>+'[1]Oblinver may.98'!D22/'[1]Oblinver may.98'!$S22</f>
        <v>0.07997671677663713</v>
      </c>
      <c r="C37" s="121">
        <f>+'[1]Oblinver may.98'!E22/'[1]Oblinver may.98'!$S22</f>
        <v>0.2777338021593457</v>
      </c>
      <c r="D37" s="121">
        <f>+'[1]Oblinver may.98'!F22/'[1]Oblinver may.98'!$S22</f>
        <v>0</v>
      </c>
      <c r="E37" s="121">
        <f>+'[1]Oblinver may.98'!G22/'[1]Oblinver may.98'!$S22</f>
        <v>0.015092882348898447</v>
      </c>
      <c r="F37" s="121">
        <f>+'[1]Oblinver may.98'!H22/'[1]Oblinver may.98'!$S22</f>
        <v>0.008321042263175746</v>
      </c>
      <c r="G37" s="121">
        <f>+'[1]Oblinver may.98'!I22/'[1]Oblinver may.98'!$S22</f>
        <v>0.02226798855600969</v>
      </c>
      <c r="H37" s="121">
        <f>+'[1]Oblinver may.98'!J22/'[1]Oblinver may.98'!$S22</f>
        <v>0.07921902837543739</v>
      </c>
      <c r="I37" s="121" t="e">
        <f>+'[1]Oblinver may.98'!K22/'[1]Oblinver may.98'!$S22</f>
        <v>#REF!</v>
      </c>
      <c r="J37" s="121">
        <f>+'[1]Oblinver may.98'!L22/'[1]Oblinver may.98'!$S22</f>
        <v>0</v>
      </c>
      <c r="K37" s="121" t="e">
        <f>+'[1]Oblinver may.98'!M22/'[1]Oblinver may.98'!$S22</f>
        <v>#REF!</v>
      </c>
      <c r="L37" s="121">
        <f>+'[1]Oblinver may.98'!N22/'[1]Oblinver may.98'!$S22</f>
        <v>0.24283236750950682</v>
      </c>
      <c r="M37" s="121">
        <f>+'[1]Oblinver may.98'!O22/'[1]Oblinver may.98'!$S22</f>
        <v>0.022063277386185545</v>
      </c>
      <c r="N37" s="121">
        <f>+'[1]Oblinver may.98'!P22/'[1]Oblinver may.98'!$S22</f>
        <v>0.007069503386194028</v>
      </c>
      <c r="O37" s="121">
        <f>+'[1]Oblinver may.98'!Q22/'[1]Oblinver may.98'!$S22</f>
        <v>0.019909615756525383</v>
      </c>
      <c r="P37" s="121">
        <f>+'[1]Oblinver may.98'!R22/'[1]Oblinver may.98'!$S22</f>
        <v>0.22551377548208415</v>
      </c>
      <c r="Q37" s="121" t="e">
        <f t="shared" si="1"/>
        <v>#REF!</v>
      </c>
    </row>
    <row r="38" spans="1:17" ht="15">
      <c r="A38" s="122" t="s">
        <v>47</v>
      </c>
      <c r="B38" s="121">
        <f>+'[1]Oblinver may.98'!D23/'[1]Oblinver may.98'!$S23</f>
        <v>0.21868055590679983</v>
      </c>
      <c r="C38" s="121">
        <f>+'[1]Oblinver may.98'!E23/'[1]Oblinver may.98'!$S23</f>
        <v>0.05092467630423842</v>
      </c>
      <c r="D38" s="121">
        <f>+'[1]Oblinver may.98'!F23/'[1]Oblinver may.98'!$S23</f>
        <v>0.025777622464989124</v>
      </c>
      <c r="E38" s="121">
        <f>+'[1]Oblinver may.98'!G23/'[1]Oblinver may.98'!$S23</f>
        <v>0.07599812280109133</v>
      </c>
      <c r="F38" s="121">
        <f>+'[1]Oblinver may.98'!H23/'[1]Oblinver may.98'!$S23</f>
        <v>0.00291327117392872</v>
      </c>
      <c r="G38" s="121">
        <f>+'[1]Oblinver may.98'!I23/'[1]Oblinver may.98'!$S23</f>
        <v>0.05437387859624866</v>
      </c>
      <c r="H38" s="121">
        <f>+'[1]Oblinver may.98'!J23/'[1]Oblinver may.98'!$S23</f>
        <v>0.16143647663948651</v>
      </c>
      <c r="I38" s="121">
        <f>+'[1]Oblinver may.98'!K23/'[1]Oblinver may.98'!$S23</f>
        <v>0.003692597378652639</v>
      </c>
      <c r="J38" s="121">
        <f>+'[1]Oblinver may.98'!L23/'[1]Oblinver may.98'!$S23</f>
        <v>0.0012230258833753962</v>
      </c>
      <c r="K38" s="121">
        <f>+'[1]Oblinver may.98'!M23/'[1]Oblinver may.98'!$S23</f>
        <v>0.02076792028885529</v>
      </c>
      <c r="L38" s="121">
        <f>+'[1]Oblinver may.98'!N23/'[1]Oblinver may.98'!$S23</f>
        <v>0.21523785564374073</v>
      </c>
      <c r="M38" s="121">
        <f>+'[1]Oblinver may.98'!O23/'[1]Oblinver may.98'!$S23</f>
        <v>0.008707650293026241</v>
      </c>
      <c r="N38" s="121">
        <f>+'[1]Oblinver may.98'!P23/'[1]Oblinver may.98'!$S23</f>
        <v>0.0033250781006983325</v>
      </c>
      <c r="O38" s="121">
        <f>+'[1]Oblinver may.98'!Q23/'[1]Oblinver may.98'!$S23</f>
        <v>0.024104781773545372</v>
      </c>
      <c r="P38" s="121">
        <f>+'[1]Oblinver may.98'!R23/'[1]Oblinver may.98'!$S23</f>
        <v>0.1328364867513234</v>
      </c>
      <c r="Q38" s="121">
        <f t="shared" si="1"/>
        <v>1</v>
      </c>
    </row>
    <row r="39" spans="1:17" ht="15">
      <c r="A39" s="123" t="s">
        <v>48</v>
      </c>
      <c r="B39" s="121">
        <f>+'[1]Oblinver may.98'!D24/'[1]Oblinver may.98'!$S24</f>
        <v>0</v>
      </c>
      <c r="C39" s="121">
        <f>+'[1]Oblinver may.98'!E24/'[1]Oblinver may.98'!$S24</f>
        <v>0</v>
      </c>
      <c r="D39" s="121">
        <f>+'[1]Oblinver may.98'!F24/'[1]Oblinver may.98'!$S24</f>
        <v>0</v>
      </c>
      <c r="E39" s="121">
        <f>+'[1]Oblinver may.98'!G24/'[1]Oblinver may.98'!$S24</f>
        <v>0</v>
      </c>
      <c r="F39" s="121" t="e">
        <f>+'[1]Oblinver may.98'!H24/'[1]Oblinver may.98'!$S24</f>
        <v>#REF!</v>
      </c>
      <c r="G39" s="121">
        <f>+'[1]Oblinver may.98'!I24/'[1]Oblinver may.98'!$S24</f>
        <v>0</v>
      </c>
      <c r="H39" s="121">
        <f>+'[1]Oblinver may.98'!J24/'[1]Oblinver may.98'!$S24</f>
        <v>0</v>
      </c>
      <c r="I39" s="121" t="e">
        <f>+'[1]Oblinver may.98'!K24/'[1]Oblinver may.98'!$S24</f>
        <v>#REF!</v>
      </c>
      <c r="J39" s="121">
        <f>+'[1]Oblinver may.98'!L24/'[1]Oblinver may.98'!$S24</f>
        <v>1</v>
      </c>
      <c r="K39" s="121" t="e">
        <f>+'[1]Oblinver may.98'!M24/'[1]Oblinver may.98'!$S24</f>
        <v>#REF!</v>
      </c>
      <c r="L39" s="121">
        <f>+'[1]Oblinver may.98'!N24/'[1]Oblinver may.98'!$S24</f>
        <v>0</v>
      </c>
      <c r="M39" s="121" t="e">
        <f>+'[1]Oblinver may.98'!O24/'[1]Oblinver may.98'!$S24</f>
        <v>#REF!</v>
      </c>
      <c r="N39" s="121">
        <f>+'[1]Oblinver may.98'!P24/'[1]Oblinver may.98'!$S24</f>
        <v>0</v>
      </c>
      <c r="O39" s="121">
        <f>+'[1]Oblinver may.98'!Q24/'[1]Oblinver may.98'!$S24</f>
        <v>0</v>
      </c>
      <c r="P39" s="121">
        <f>+'[1]Oblinver may.98'!R24/'[1]Oblinver may.98'!$S24</f>
        <v>0</v>
      </c>
      <c r="Q39" s="121" t="e">
        <f t="shared" si="1"/>
        <v>#REF!</v>
      </c>
    </row>
    <row r="40" spans="1:17" ht="15">
      <c r="A40" s="122" t="s">
        <v>49</v>
      </c>
      <c r="B40" s="121">
        <f>+'[1]Oblinver may.98'!D25/'[1]Oblinver may.98'!$S25</f>
        <v>0.17170185384015865</v>
      </c>
      <c r="C40" s="121">
        <f>+'[1]Oblinver may.98'!E25/'[1]Oblinver may.98'!$S25</f>
        <v>0</v>
      </c>
      <c r="D40" s="121">
        <f>+'[1]Oblinver may.98'!F25/'[1]Oblinver may.98'!$S25</f>
        <v>0.07467589836478451</v>
      </c>
      <c r="E40" s="121">
        <f>+'[1]Oblinver may.98'!G25/'[1]Oblinver may.98'!$S25</f>
        <v>0.10699738425702478</v>
      </c>
      <c r="F40" s="121" t="e">
        <f>+'[1]Oblinver may.98'!H25/'[1]Oblinver may.98'!$S25</f>
        <v>#REF!</v>
      </c>
      <c r="G40" s="121">
        <f>+'[1]Oblinver may.98'!I25/'[1]Oblinver may.98'!$S25</f>
        <v>0.09400333867156191</v>
      </c>
      <c r="H40" s="121">
        <f>+'[1]Oblinver may.98'!J25/'[1]Oblinver may.98'!$S25</f>
        <v>0.1227056791130524</v>
      </c>
      <c r="I40" s="121">
        <f>+'[1]Oblinver may.98'!K25/'[1]Oblinver may.98'!$S25</f>
        <v>0.006114638266104709</v>
      </c>
      <c r="J40" s="121">
        <f>+'[1]Oblinver may.98'!L25/'[1]Oblinver may.98'!$S25</f>
        <v>0.05143412317372129</v>
      </c>
      <c r="K40" s="121">
        <f>+'[1]Oblinver may.98'!M25/'[1]Oblinver may.98'!$S25</f>
        <v>0.1543946162191439</v>
      </c>
      <c r="L40" s="121">
        <f>+'[1]Oblinver may.98'!N25/'[1]Oblinver may.98'!$S25</f>
        <v>0.08672068150103387</v>
      </c>
      <c r="M40" s="121">
        <f>+'[1]Oblinver may.98'!O25/'[1]Oblinver may.98'!$S25</f>
        <v>0</v>
      </c>
      <c r="N40" s="121">
        <f>+'[1]Oblinver may.98'!P25/'[1]Oblinver may.98'!$S25</f>
        <v>0.006121337133458021</v>
      </c>
      <c r="O40" s="121">
        <f>+'[1]Oblinver may.98'!Q25/'[1]Oblinver may.98'!$S25</f>
        <v>0.0377596483731581</v>
      </c>
      <c r="P40" s="121">
        <f>+'[1]Oblinver may.98'!R25/'[1]Oblinver may.98'!$S25</f>
        <v>0.08737080108679789</v>
      </c>
      <c r="Q40" s="121" t="e">
        <f t="shared" si="1"/>
        <v>#REF!</v>
      </c>
    </row>
    <row r="41" spans="1:17" ht="15">
      <c r="A41" s="124" t="s">
        <v>50</v>
      </c>
      <c r="B41" s="121">
        <f>+'[1]Oblinver may.98'!D26/'[1]Oblinver may.98'!$S26</f>
        <v>0</v>
      </c>
      <c r="C41" s="121">
        <f>+'[1]Oblinver may.98'!E26/'[1]Oblinver may.98'!$S26</f>
        <v>0.1342629968867064</v>
      </c>
      <c r="D41" s="121">
        <f>+'[1]Oblinver may.98'!F26/'[1]Oblinver may.98'!$S26</f>
        <v>0</v>
      </c>
      <c r="E41" s="121">
        <f>+'[1]Oblinver may.98'!G26/'[1]Oblinver may.98'!$S26</f>
        <v>0</v>
      </c>
      <c r="F41" s="121" t="e">
        <f>+'[1]Oblinver may.98'!H26/'[1]Oblinver may.98'!$S26</f>
        <v>#REF!</v>
      </c>
      <c r="G41" s="121">
        <f>+'[1]Oblinver may.98'!I26/'[1]Oblinver may.98'!$S26</f>
        <v>0.0006153018031174187</v>
      </c>
      <c r="H41" s="121">
        <f>+'[1]Oblinver may.98'!J26/'[1]Oblinver may.98'!$S26</f>
        <v>0.555820326901354</v>
      </c>
      <c r="I41" s="121">
        <f>+'[1]Oblinver may.98'!K26/'[1]Oblinver may.98'!$S26</f>
        <v>0</v>
      </c>
      <c r="J41" s="121">
        <f>+'[1]Oblinver may.98'!L26/'[1]Oblinver may.98'!$S26</f>
        <v>0.011509573571219952</v>
      </c>
      <c r="K41" s="121">
        <f>+'[1]Oblinver may.98'!M26/'[1]Oblinver may.98'!$S26</f>
        <v>0.029648661519462598</v>
      </c>
      <c r="L41" s="121">
        <f>+'[1]Oblinver may.98'!N26/'[1]Oblinver may.98'!$S26</f>
        <v>0.11330024223508922</v>
      </c>
      <c r="M41" s="121">
        <f>+'[1]Oblinver may.98'!O26/'[1]Oblinver may.98'!$S26</f>
        <v>0.02692549641251196</v>
      </c>
      <c r="N41" s="121">
        <f>+'[1]Oblinver may.98'!P26/'[1]Oblinver may.98'!$S26</f>
        <v>0</v>
      </c>
      <c r="O41" s="121">
        <f>+'[1]Oblinver may.98'!Q26/'[1]Oblinver may.98'!$S26</f>
        <v>0</v>
      </c>
      <c r="P41" s="121">
        <f>+'[1]Oblinver may.98'!R26/'[1]Oblinver may.98'!$S26</f>
        <v>0.12791740067053856</v>
      </c>
      <c r="Q41" s="121" t="e">
        <f t="shared" si="1"/>
        <v>#REF!</v>
      </c>
    </row>
    <row r="42" spans="1:17" ht="15">
      <c r="A42" s="124" t="s">
        <v>51</v>
      </c>
      <c r="B42" s="121">
        <f>+'[1]Oblinver may.98'!D27/'[1]Oblinver may.98'!$S27</f>
        <v>0.37242237975165077</v>
      </c>
      <c r="C42" s="121">
        <f>+'[1]Oblinver may.98'!E27/'[1]Oblinver may.98'!$S27</f>
        <v>0</v>
      </c>
      <c r="D42" s="121">
        <f>+'[1]Oblinver may.98'!F27/'[1]Oblinver may.98'!$S27</f>
        <v>0.06256079074082375</v>
      </c>
      <c r="E42" s="121">
        <f>+'[1]Oblinver may.98'!G27/'[1]Oblinver may.98'!$S27</f>
        <v>0.06614073958434562</v>
      </c>
      <c r="F42" s="121" t="e">
        <f>+'[1]Oblinver may.98'!H27/'[1]Oblinver may.98'!$S27</f>
        <v>#REF!</v>
      </c>
      <c r="G42" s="121">
        <f>+'[1]Oblinver may.98'!I27/'[1]Oblinver may.98'!$S27</f>
        <v>0.050196353947465695</v>
      </c>
      <c r="H42" s="121">
        <f>+'[1]Oblinver may.98'!J27/'[1]Oblinver may.98'!$S27</f>
        <v>0.09642167871926162</v>
      </c>
      <c r="I42" s="121">
        <f>+'[1]Oblinver may.98'!K27/'[1]Oblinver may.98'!$S27</f>
        <v>0.00037910408932602196</v>
      </c>
      <c r="J42" s="121">
        <f>+'[1]Oblinver may.98'!L27/'[1]Oblinver may.98'!$S27</f>
        <v>0.05770567359684163</v>
      </c>
      <c r="K42" s="121">
        <f>+'[1]Oblinver may.98'!M27/'[1]Oblinver may.98'!$S27</f>
        <v>0.045290014671414414</v>
      </c>
      <c r="L42" s="121">
        <f>+'[1]Oblinver may.98'!N27/'[1]Oblinver may.98'!$S27</f>
        <v>0.1214253166107188</v>
      </c>
      <c r="M42" s="121">
        <f>+'[1]Oblinver may.98'!O27/'[1]Oblinver may.98'!$S27</f>
        <v>0</v>
      </c>
      <c r="N42" s="121">
        <f>+'[1]Oblinver may.98'!P27/'[1]Oblinver may.98'!$S27</f>
        <v>0.0008501064563054836</v>
      </c>
      <c r="O42" s="121">
        <f>+'[1]Oblinver may.98'!Q27/'[1]Oblinver may.98'!$S27</f>
        <v>0.050606087924008857</v>
      </c>
      <c r="P42" s="121">
        <f>+'[1]Oblinver may.98'!R27/'[1]Oblinver may.98'!$S27</f>
        <v>0.07600175390783726</v>
      </c>
      <c r="Q42" s="121" t="e">
        <f t="shared" si="1"/>
        <v>#REF!</v>
      </c>
    </row>
    <row r="43" spans="1:17" ht="15">
      <c r="A43" s="124" t="s">
        <v>52</v>
      </c>
      <c r="B43" s="121">
        <f>+'[1]Oblinver may.98'!D28/'[1]Oblinver may.98'!$S28</f>
        <v>0</v>
      </c>
      <c r="C43" s="121">
        <f>+'[1]Oblinver may.98'!E28/'[1]Oblinver may.98'!$S28</f>
        <v>0.478993984748733</v>
      </c>
      <c r="D43" s="121">
        <f>+'[1]Oblinver may.98'!F28/'[1]Oblinver may.98'!$S28</f>
        <v>0.3433903282337896</v>
      </c>
      <c r="E43" s="121">
        <f>+'[1]Oblinver may.98'!G28/'[1]Oblinver may.98'!$S28</f>
        <v>0</v>
      </c>
      <c r="F43" s="121" t="e">
        <f>+'[1]Oblinver may.98'!H28/'[1]Oblinver may.98'!$S28</f>
        <v>#REF!</v>
      </c>
      <c r="G43" s="121">
        <f>+'[1]Oblinver may.98'!I28/'[1]Oblinver may.98'!$S28</f>
        <v>0</v>
      </c>
      <c r="H43" s="121">
        <f>+'[1]Oblinver may.98'!J28/'[1]Oblinver may.98'!$S28</f>
        <v>0</v>
      </c>
      <c r="I43" s="121">
        <f>+'[1]Oblinver may.98'!K28/'[1]Oblinver may.98'!$S28</f>
        <v>0</v>
      </c>
      <c r="J43" s="121">
        <f>+'[1]Oblinver may.98'!L28/'[1]Oblinver may.98'!$S28</f>
        <v>0.008880784350873869</v>
      </c>
      <c r="K43" s="121">
        <f>+'[1]Oblinver may.98'!M28/'[1]Oblinver may.98'!$S28</f>
        <v>0.16873490266660351</v>
      </c>
      <c r="L43" s="121">
        <f>+'[1]Oblinver may.98'!N28/'[1]Oblinver may.98'!$S28</f>
        <v>0</v>
      </c>
      <c r="M43" s="121">
        <f>+'[1]Oblinver may.98'!O28/'[1]Oblinver may.98'!$S28</f>
        <v>0</v>
      </c>
      <c r="N43" s="121">
        <f>+'[1]Oblinver may.98'!P28/'[1]Oblinver may.98'!$S28</f>
        <v>0</v>
      </c>
      <c r="O43" s="121">
        <f>+'[1]Oblinver may.98'!Q28/'[1]Oblinver may.98'!$S28</f>
        <v>0</v>
      </c>
      <c r="P43" s="121">
        <f>+'[1]Oblinver may.98'!R28/'[1]Oblinver may.98'!$S28</f>
        <v>0</v>
      </c>
      <c r="Q43" s="121" t="e">
        <f t="shared" si="1"/>
        <v>#REF!</v>
      </c>
    </row>
    <row r="44" spans="1:17" ht="15">
      <c r="A44" s="124" t="s">
        <v>53</v>
      </c>
      <c r="B44" s="121">
        <f>+'[1]Oblinver may.98'!D29/'[1]Oblinver may.98'!$S29</f>
        <v>0.20930389575315644</v>
      </c>
      <c r="C44" s="121">
        <f>+'[1]Oblinver may.98'!E29/'[1]Oblinver may.98'!$S29</f>
        <v>0</v>
      </c>
      <c r="D44" s="121">
        <f>+'[1]Oblinver may.98'!F29/'[1]Oblinver may.98'!$S29</f>
        <v>0.00101276078590237</v>
      </c>
      <c r="E44" s="121">
        <f>+'[1]Oblinver may.98'!G29/'[1]Oblinver may.98'!$S29</f>
        <v>0.029032475862534605</v>
      </c>
      <c r="F44" s="121" t="e">
        <f>+'[1]Oblinver may.98'!H29/'[1]Oblinver may.98'!$S29</f>
        <v>#REF!</v>
      </c>
      <c r="G44" s="121">
        <f>+'[1]Oblinver may.98'!I29/'[1]Oblinver may.98'!$S29</f>
        <v>0.01897238538923773</v>
      </c>
      <c r="H44" s="121">
        <f>+'[1]Oblinver may.98'!J29/'[1]Oblinver may.98'!$S29</f>
        <v>0.2241577206130579</v>
      </c>
      <c r="I44" s="121">
        <f>+'[1]Oblinver may.98'!K29/'[1]Oblinver may.98'!$S29</f>
        <v>0</v>
      </c>
      <c r="J44" s="121">
        <f>+'[1]Oblinver may.98'!L29/'[1]Oblinver may.98'!$S29</f>
        <v>0</v>
      </c>
      <c r="K44" s="121">
        <f>+'[1]Oblinver may.98'!M29/'[1]Oblinver may.98'!$S29</f>
        <v>0</v>
      </c>
      <c r="L44" s="121">
        <f>+'[1]Oblinver may.98'!N29/'[1]Oblinver may.98'!$S29</f>
        <v>0.4402133549388968</v>
      </c>
      <c r="M44" s="121">
        <f>+'[1]Oblinver may.98'!O29/'[1]Oblinver may.98'!$S29</f>
        <v>0</v>
      </c>
      <c r="N44" s="121">
        <f>+'[1]Oblinver may.98'!P29/'[1]Oblinver may.98'!$S29</f>
        <v>0</v>
      </c>
      <c r="O44" s="121">
        <f>+'[1]Oblinver may.98'!Q29/'[1]Oblinver may.98'!$S29</f>
        <v>0.07730740665721424</v>
      </c>
      <c r="P44" s="121">
        <f>+'[1]Oblinver may.98'!R29/'[1]Oblinver may.98'!$S29</f>
        <v>0</v>
      </c>
      <c r="Q44" s="121" t="e">
        <f t="shared" si="1"/>
        <v>#REF!</v>
      </c>
    </row>
    <row r="45" spans="1:17" ht="15">
      <c r="A45" s="123" t="s">
        <v>54</v>
      </c>
      <c r="B45" s="121">
        <f>+'[1]Oblinver may.98'!D30/'[1]Oblinver may.98'!$S30</f>
        <v>0</v>
      </c>
      <c r="C45" s="121">
        <f>+'[1]Oblinver may.98'!E30/'[1]Oblinver may.98'!$S30</f>
        <v>0.0663365023918452</v>
      </c>
      <c r="D45" s="121">
        <f>+'[1]Oblinver may.98'!F30/'[1]Oblinver may.98'!$S30</f>
        <v>0</v>
      </c>
      <c r="E45" s="121">
        <f>+'[1]Oblinver may.98'!G30/'[1]Oblinver may.98'!$S30</f>
        <v>0.007626317274598627</v>
      </c>
      <c r="F45" s="121" t="e">
        <f>+'[1]Oblinver may.98'!H30/'[1]Oblinver may.98'!$S30</f>
        <v>#REF!</v>
      </c>
      <c r="G45" s="121">
        <f>+'[1]Oblinver may.98'!I30/'[1]Oblinver may.98'!$S30</f>
        <v>0</v>
      </c>
      <c r="H45" s="121">
        <f>+'[1]Oblinver may.98'!J30/'[1]Oblinver may.98'!$S30</f>
        <v>0</v>
      </c>
      <c r="I45" s="121">
        <f>+'[1]Oblinver may.98'!K30/'[1]Oblinver may.98'!$S30</f>
        <v>0</v>
      </c>
      <c r="J45" s="121">
        <f>+'[1]Oblinver may.98'!L30/'[1]Oblinver may.98'!$S30</f>
        <v>0</v>
      </c>
      <c r="K45" s="121">
        <f>+'[1]Oblinver may.98'!M30/'[1]Oblinver may.98'!$S30</f>
        <v>0.2142000417126397</v>
      </c>
      <c r="L45" s="121">
        <f>+'[1]Oblinver may.98'!N30/'[1]Oblinver may.98'!$S30</f>
        <v>0.4636421955513749</v>
      </c>
      <c r="M45" s="121">
        <f>+'[1]Oblinver may.98'!O30/'[1]Oblinver may.98'!$S30</f>
        <v>0.026463320942857235</v>
      </c>
      <c r="N45" s="121">
        <f>+'[1]Oblinver may.98'!P30/'[1]Oblinver may.98'!$S30</f>
        <v>0</v>
      </c>
      <c r="O45" s="121">
        <f>+'[1]Oblinver may.98'!Q30/'[1]Oblinver may.98'!$S30</f>
        <v>0</v>
      </c>
      <c r="P45" s="121">
        <f>+'[1]Oblinver may.98'!R30/'[1]Oblinver may.98'!$S30</f>
        <v>0.22173162212668432</v>
      </c>
      <c r="Q45" s="121" t="e">
        <f t="shared" si="1"/>
        <v>#REF!</v>
      </c>
    </row>
    <row r="46" spans="1:17" ht="17.25" customHeight="1">
      <c r="A46" s="125" t="s">
        <v>66</v>
      </c>
      <c r="B46" s="126">
        <f>+'[1]Oblinver may.98'!D16/'[1]Oblinver may.98'!$S16</f>
        <v>0.15971748157515298</v>
      </c>
      <c r="C46" s="126">
        <f>+'[1]Oblinver may.98'!E16/'[1]Oblinver may.98'!$S16</f>
        <v>0.10231541395674562</v>
      </c>
      <c r="D46" s="126">
        <f>+'[1]Oblinver may.98'!F16/'[1]Oblinver may.98'!$S16</f>
        <v>0.03177166420453613</v>
      </c>
      <c r="E46" s="126">
        <f>+'[1]Oblinver may.98'!G16/'[1]Oblinver may.98'!$S16</f>
        <v>0.059203006113055734</v>
      </c>
      <c r="F46" s="126">
        <f>+'[1]Oblinver may.98'!H16/'[1]Oblinver may.98'!$S16</f>
        <v>0.0028707192006587777</v>
      </c>
      <c r="G46" s="126">
        <f>+'[1]Oblinver may.98'!I16/'[1]Oblinver may.98'!$S16</f>
        <v>0.040071046168232136</v>
      </c>
      <c r="H46" s="126">
        <f>+'[1]Oblinver may.98'!J16/'[1]Oblinver may.98'!$S16</f>
        <v>0.15039362939240591</v>
      </c>
      <c r="I46" s="126">
        <f>+'[1]Oblinver may.98'!K16/'[1]Oblinver may.98'!$S16</f>
        <v>0.0023243183391711258</v>
      </c>
      <c r="J46" s="126">
        <f>+'[1]Oblinver may.98'!L16/'[1]Oblinver may.98'!$S16</f>
        <v>0.023856489803104897</v>
      </c>
      <c r="K46" s="126">
        <f>+'[1]Oblinver may.98'!M16/'[1]Oblinver may.98'!$S16</f>
        <v>0.04898876325721281</v>
      </c>
      <c r="L46" s="126">
        <f>+'[1]Oblinver may.98'!N16/'[1]Oblinver may.98'!$S16</f>
        <v>0.1745039469844083</v>
      </c>
      <c r="M46" s="126">
        <f>+'[1]Oblinver may.98'!O16/'[1]Oblinver may.98'!$S16</f>
        <v>0.009973086522270776</v>
      </c>
      <c r="N46" s="126">
        <f>+'[1]Oblinver may.98'!P16/'[1]Oblinver may.98'!$S16</f>
        <v>0.003706704345745873</v>
      </c>
      <c r="O46" s="126">
        <f>+'[1]Oblinver may.98'!Q16/'[1]Oblinver may.98'!$S16</f>
        <v>0.023272420100380078</v>
      </c>
      <c r="P46" s="126">
        <f>+'[1]Oblinver may.98'!R16/'[1]Oblinver may.98'!$S16</f>
        <v>0.16703131003691873</v>
      </c>
      <c r="Q46" s="126">
        <f t="shared" si="1"/>
        <v>0.9999999999999999</v>
      </c>
    </row>
    <row r="47" spans="1:17" ht="12.75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7" ht="6.7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ht="22.5" customHeight="1">
      <c r="A49" s="129"/>
      <c r="B49" s="130" t="s">
        <v>68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  <c r="N49" s="131"/>
      <c r="O49" s="131"/>
      <c r="P49" s="131"/>
      <c r="Q49" s="131"/>
    </row>
    <row r="50" spans="2:17" ht="14.25" customHeight="1">
      <c r="B50" s="132" t="str">
        <f>+A26</f>
        <v>Al 30 DE JUNIO DE 1998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  <c r="N50" s="133"/>
      <c r="O50" s="133"/>
      <c r="P50" s="133"/>
      <c r="Q50" s="133"/>
    </row>
    <row r="51" spans="1:11" ht="12.75">
      <c r="A51" s="134"/>
      <c r="E51" s="134"/>
      <c r="F51" s="134"/>
      <c r="G51" s="134"/>
      <c r="H51" s="134"/>
      <c r="I51" s="134"/>
      <c r="J51" s="134"/>
      <c r="K51" s="134"/>
    </row>
    <row r="52" spans="2:11" ht="12.75" customHeight="1">
      <c r="B52" s="135" t="s">
        <v>17</v>
      </c>
      <c r="C52" s="136"/>
      <c r="D52" s="136"/>
      <c r="E52" s="137"/>
      <c r="F52" s="138">
        <v>35765</v>
      </c>
      <c r="G52" s="139"/>
      <c r="H52" s="138">
        <v>35855</v>
      </c>
      <c r="I52" s="139"/>
      <c r="J52" s="138">
        <v>35947</v>
      </c>
      <c r="K52" s="139"/>
    </row>
    <row r="53" spans="2:11" ht="15.75">
      <c r="B53" s="140"/>
      <c r="C53" s="141"/>
      <c r="D53" s="141"/>
      <c r="E53" s="142"/>
      <c r="F53" s="143"/>
      <c r="G53" s="144"/>
      <c r="H53" s="143"/>
      <c r="I53" s="144"/>
      <c r="J53" s="143"/>
      <c r="K53" s="144"/>
    </row>
    <row r="54" spans="2:11" ht="15">
      <c r="B54" s="145" t="s">
        <v>41</v>
      </c>
      <c r="C54" s="146"/>
      <c r="D54" s="146"/>
      <c r="E54" s="147"/>
      <c r="F54" s="148">
        <v>22083</v>
      </c>
      <c r="G54" s="149">
        <f aca="true" t="shared" si="2" ref="G54:G67">+F54/$F$68</f>
        <v>0.017141950925256264</v>
      </c>
      <c r="H54" s="148">
        <v>22885</v>
      </c>
      <c r="I54" s="149">
        <f aca="true" t="shared" si="3" ref="I54:I67">+H54/$H$68</f>
        <v>0.016534532499369613</v>
      </c>
      <c r="J54" s="148">
        <f>+'[1]Oblinver may.98'!S17</f>
        <v>18869.732</v>
      </c>
      <c r="K54" s="149">
        <f aca="true" t="shared" si="4" ref="K54:K67">+J54/$J$68</f>
        <v>0.012538383116879432</v>
      </c>
    </row>
    <row r="55" spans="2:11" ht="15">
      <c r="B55" s="150" t="s">
        <v>42</v>
      </c>
      <c r="C55" s="151"/>
      <c r="D55" s="151"/>
      <c r="E55" s="152"/>
      <c r="F55" s="153">
        <v>152066</v>
      </c>
      <c r="G55" s="154">
        <f t="shared" si="2"/>
        <v>0.11804138520128692</v>
      </c>
      <c r="H55" s="153">
        <v>152524</v>
      </c>
      <c r="I55" s="154">
        <f t="shared" si="3"/>
        <v>0.11019938977207128</v>
      </c>
      <c r="J55" s="153">
        <f>+'[1]Oblinver may.98'!S18</f>
        <v>180135.89</v>
      </c>
      <c r="K55" s="154">
        <f t="shared" si="4"/>
        <v>0.11969501219837413</v>
      </c>
    </row>
    <row r="56" spans="2:11" ht="15">
      <c r="B56" s="150" t="s">
        <v>43</v>
      </c>
      <c r="C56" s="151"/>
      <c r="D56" s="151"/>
      <c r="E56" s="152"/>
      <c r="F56" s="153">
        <v>45030</v>
      </c>
      <c r="G56" s="154">
        <f t="shared" si="2"/>
        <v>0.03495458271812207</v>
      </c>
      <c r="H56" s="153">
        <v>56453</v>
      </c>
      <c r="I56" s="154">
        <f t="shared" si="3"/>
        <v>0.04078758851592366</v>
      </c>
      <c r="J56" s="153">
        <f>+'[1]Oblinver may.98'!S19</f>
        <v>83568.32941</v>
      </c>
      <c r="K56" s="154">
        <f t="shared" si="4"/>
        <v>0.055528702293183754</v>
      </c>
    </row>
    <row r="57" spans="2:11" ht="15">
      <c r="B57" s="155" t="s">
        <v>44</v>
      </c>
      <c r="C57" s="151"/>
      <c r="D57" s="151"/>
      <c r="E57" s="152"/>
      <c r="F57" s="153">
        <v>137648</v>
      </c>
      <c r="G57" s="154">
        <f t="shared" si="2"/>
        <v>0.10684939822305277</v>
      </c>
      <c r="H57" s="153">
        <v>163713</v>
      </c>
      <c r="I57" s="154">
        <f t="shared" si="3"/>
        <v>0.11828350094250809</v>
      </c>
      <c r="J57" s="153">
        <f>+'[1]Oblinver may.98'!S20</f>
        <v>181470.14131900002</v>
      </c>
      <c r="K57" s="154">
        <f t="shared" si="4"/>
        <v>0.12058158304166028</v>
      </c>
    </row>
    <row r="58" spans="2:11" ht="15">
      <c r="B58" s="150" t="s">
        <v>45</v>
      </c>
      <c r="C58" s="151"/>
      <c r="D58" s="151"/>
      <c r="E58" s="152"/>
      <c r="F58" s="153">
        <v>36816</v>
      </c>
      <c r="G58" s="154">
        <f t="shared" si="2"/>
        <v>0.028578456969806397</v>
      </c>
      <c r="H58" s="153">
        <v>31364</v>
      </c>
      <c r="I58" s="154">
        <f t="shared" si="3"/>
        <v>0.022660654459699742</v>
      </c>
      <c r="J58" s="153">
        <f>+'[1]Oblinver may.98'!S21</f>
        <v>23702.41152</v>
      </c>
      <c r="K58" s="154">
        <f t="shared" si="4"/>
        <v>0.015749556826334183</v>
      </c>
    </row>
    <row r="59" spans="2:11" ht="15">
      <c r="B59" s="150" t="s">
        <v>46</v>
      </c>
      <c r="C59" s="151"/>
      <c r="D59" s="151"/>
      <c r="E59" s="152"/>
      <c r="F59" s="153">
        <v>124841</v>
      </c>
      <c r="G59" s="154">
        <f t="shared" si="2"/>
        <v>0.09690795161254889</v>
      </c>
      <c r="H59" s="153">
        <v>134514</v>
      </c>
      <c r="I59" s="154">
        <f t="shared" si="3"/>
        <v>0.09718707033516295</v>
      </c>
      <c r="J59" s="153">
        <f>+'[1]Oblinver may.98'!S22</f>
        <v>147818.021</v>
      </c>
      <c r="K59" s="154">
        <f t="shared" si="4"/>
        <v>0.09822073672678178</v>
      </c>
    </row>
    <row r="60" spans="2:11" ht="15">
      <c r="B60" s="150" t="s">
        <v>47</v>
      </c>
      <c r="C60" s="151"/>
      <c r="D60" s="151"/>
      <c r="E60" s="152"/>
      <c r="F60" s="153">
        <v>303697</v>
      </c>
      <c r="G60" s="154">
        <f t="shared" si="2"/>
        <v>0.23574510121575654</v>
      </c>
      <c r="H60" s="153">
        <v>332189</v>
      </c>
      <c r="I60" s="154">
        <f t="shared" si="3"/>
        <v>0.24000829436019633</v>
      </c>
      <c r="J60" s="153">
        <f>+'[1]Oblinver may.98'!S23</f>
        <v>340139.9804</v>
      </c>
      <c r="K60" s="154">
        <f t="shared" si="4"/>
        <v>0.2260130343993789</v>
      </c>
    </row>
    <row r="61" spans="2:11" ht="15">
      <c r="B61" s="155" t="s">
        <v>48</v>
      </c>
      <c r="C61" s="151"/>
      <c r="D61" s="151"/>
      <c r="E61" s="152"/>
      <c r="F61" s="153">
        <v>1527</v>
      </c>
      <c r="G61" s="154">
        <f t="shared" si="2"/>
        <v>0.0011853352833793558</v>
      </c>
      <c r="H61" s="153">
        <v>1578</v>
      </c>
      <c r="I61" s="154">
        <f t="shared" si="3"/>
        <v>0.0011401132743720887</v>
      </c>
      <c r="J61" s="153">
        <f>+'[1]Oblinver may.98'!S24</f>
        <v>1623</v>
      </c>
      <c r="K61" s="154">
        <f t="shared" si="4"/>
        <v>0.0010784358674884899</v>
      </c>
    </row>
    <row r="62" spans="2:11" ht="15">
      <c r="B62" s="150" t="s">
        <v>49</v>
      </c>
      <c r="C62" s="151"/>
      <c r="D62" s="151"/>
      <c r="E62" s="152"/>
      <c r="F62" s="153">
        <v>198461.1</v>
      </c>
      <c r="G62" s="154">
        <f t="shared" si="2"/>
        <v>0.15405562816521198</v>
      </c>
      <c r="H62" s="153">
        <v>213491</v>
      </c>
      <c r="I62" s="154">
        <f t="shared" si="3"/>
        <v>0.1542483669575232</v>
      </c>
      <c r="J62" s="153">
        <f>+'[1]Oblinver may.98'!S25</f>
        <v>227650.425</v>
      </c>
      <c r="K62" s="154">
        <f t="shared" si="4"/>
        <v>0.15126702622858804</v>
      </c>
    </row>
    <row r="63" spans="2:11" ht="15">
      <c r="B63" s="156" t="s">
        <v>50</v>
      </c>
      <c r="C63" s="151"/>
      <c r="D63" s="151"/>
      <c r="E63" s="152"/>
      <c r="F63" s="153">
        <v>39722</v>
      </c>
      <c r="G63" s="154">
        <f t="shared" si="2"/>
        <v>0.030834242387946808</v>
      </c>
      <c r="H63" s="153">
        <v>38070</v>
      </c>
      <c r="I63" s="154">
        <f t="shared" si="3"/>
        <v>0.027505774623159326</v>
      </c>
      <c r="J63" s="153">
        <f>+'[1]Oblinver may.98'!S26</f>
        <v>43442.096</v>
      </c>
      <c r="K63" s="154">
        <f t="shared" si="4"/>
        <v>0.028865997834428992</v>
      </c>
    </row>
    <row r="64" spans="2:11" ht="15">
      <c r="B64" s="156" t="s">
        <v>51</v>
      </c>
      <c r="C64" s="151"/>
      <c r="D64" s="151"/>
      <c r="E64" s="152"/>
      <c r="F64" s="153">
        <v>208992</v>
      </c>
      <c r="G64" s="154">
        <f t="shared" si="2"/>
        <v>0.16223024986510698</v>
      </c>
      <c r="H64" s="153">
        <v>214063</v>
      </c>
      <c r="I64" s="154">
        <f t="shared" si="3"/>
        <v>0.15466163995685198</v>
      </c>
      <c r="J64" s="153">
        <f>+'[1]Oblinver may.98'!S27</f>
        <v>232126.222</v>
      </c>
      <c r="K64" s="154">
        <f t="shared" si="4"/>
        <v>0.15424106197744658</v>
      </c>
    </row>
    <row r="65" spans="2:11" ht="15">
      <c r="B65" s="156" t="s">
        <v>52</v>
      </c>
      <c r="C65" s="151"/>
      <c r="D65" s="151"/>
      <c r="E65" s="152"/>
      <c r="F65" s="153">
        <v>281</v>
      </c>
      <c r="G65" s="154">
        <f t="shared" si="2"/>
        <v>0.00021812653217393517</v>
      </c>
      <c r="H65" s="153">
        <v>363</v>
      </c>
      <c r="I65" s="154">
        <f t="shared" si="3"/>
        <v>0.00026226940342019534</v>
      </c>
      <c r="J65" s="153">
        <f>+'[1]Oblinver may.98'!S28</f>
        <v>337.808</v>
      </c>
      <c r="K65" s="154">
        <f t="shared" si="4"/>
        <v>0.00022446350186355624</v>
      </c>
    </row>
    <row r="66" spans="2:11" ht="15">
      <c r="B66" s="156" t="s">
        <v>53</v>
      </c>
      <c r="C66" s="151"/>
      <c r="D66" s="151"/>
      <c r="E66" s="152"/>
      <c r="F66" s="153">
        <v>5283</v>
      </c>
      <c r="G66" s="154">
        <f t="shared" si="2"/>
        <v>0.0041009340550708165</v>
      </c>
      <c r="H66" s="153">
        <v>4647</v>
      </c>
      <c r="I66" s="154">
        <f t="shared" si="3"/>
        <v>0.003357481866924649</v>
      </c>
      <c r="J66" s="153">
        <f>+'[1]Oblinver may.98'!S29</f>
        <v>2962.2</v>
      </c>
      <c r="K66" s="154">
        <f t="shared" si="4"/>
        <v>0.001968294964063096</v>
      </c>
    </row>
    <row r="67" spans="2:11" ht="15">
      <c r="B67" s="155" t="s">
        <v>54</v>
      </c>
      <c r="C67" s="157"/>
      <c r="D67" s="157"/>
      <c r="E67" s="158"/>
      <c r="F67" s="153">
        <v>11796</v>
      </c>
      <c r="G67" s="159">
        <f t="shared" si="2"/>
        <v>0.009156656845280211</v>
      </c>
      <c r="H67" s="153">
        <v>18219</v>
      </c>
      <c r="I67" s="159">
        <f t="shared" si="3"/>
        <v>0.01316332303281691</v>
      </c>
      <c r="J67" s="160">
        <f>+'[1]Oblinver may.98'!S30</f>
        <v>21111.107</v>
      </c>
      <c r="K67" s="159">
        <f t="shared" si="4"/>
        <v>0.014027711023528854</v>
      </c>
    </row>
    <row r="68" spans="2:11" ht="15.75">
      <c r="B68" s="161" t="s">
        <v>66</v>
      </c>
      <c r="C68" s="157"/>
      <c r="D68" s="157"/>
      <c r="E68" s="158"/>
      <c r="F68" s="162">
        <f aca="true" t="shared" si="5" ref="F68:K68">SUM(F54:F67)</f>
        <v>1288243.1</v>
      </c>
      <c r="G68" s="163">
        <f t="shared" si="5"/>
        <v>0.9999999999999999</v>
      </c>
      <c r="H68" s="162">
        <f t="shared" si="5"/>
        <v>1384073</v>
      </c>
      <c r="I68" s="163">
        <f t="shared" si="5"/>
        <v>0.9999999999999999</v>
      </c>
      <c r="J68" s="162">
        <f t="shared" si="5"/>
        <v>1504957.363649</v>
      </c>
      <c r="K68" s="163">
        <f t="shared" si="5"/>
        <v>1</v>
      </c>
    </row>
    <row r="69" spans="1:12" ht="12.75">
      <c r="A69" s="134"/>
      <c r="B69" s="164"/>
      <c r="C69" s="164"/>
      <c r="D69" s="164"/>
      <c r="E69" s="164"/>
      <c r="F69" s="164"/>
      <c r="G69" s="164"/>
      <c r="H69" s="164"/>
      <c r="I69" s="164"/>
      <c r="J69" s="164"/>
      <c r="K69" s="165"/>
      <c r="L69" s="165"/>
    </row>
    <row r="70" spans="2:12" ht="12.75"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</row>
    <row r="71" spans="2:12" ht="12.75"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</row>
    <row r="72" spans="2:12" ht="12.75"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</row>
    <row r="73" spans="2:12" ht="12.75"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</row>
    <row r="74" spans="2:12" ht="12.75"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</row>
    <row r="75" spans="2:12" ht="12.75"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</row>
    <row r="76" spans="2:12" ht="12.75"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</row>
    <row r="77" spans="2:12" ht="12.75"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</row>
    <row r="78" spans="2:12" ht="12.75"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</row>
    <row r="79" spans="2:12" ht="12.75"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</row>
    <row r="80" spans="2:12" ht="12.75"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</row>
    <row r="81" spans="2:12" ht="12.75"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</row>
    <row r="82" spans="2:12" ht="12.75"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1998-08-26T15:38:23Z</dcterms:created>
  <cp:category/>
  <cp:version/>
  <cp:contentType/>
  <cp:contentStatus/>
</cp:coreProperties>
</file>