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<sst xmlns="http://schemas.openxmlformats.org/spreadsheetml/2006/main" count="82" uniqueCount="65">
  <si>
    <t>OBLIGACIONES E INVERSIONES DE LAS EMPRESAS ASEGURADORAS</t>
  </si>
  <si>
    <t>Al 31 DE MAYO DE 1998</t>
  </si>
  <si>
    <t>(En miles de Nuevos Soles)</t>
  </si>
  <si>
    <t>EXPRESADO EN CIFRAS AJUSTADAS A LA INFLACIÓN</t>
  </si>
  <si>
    <t>El Pacífico</t>
  </si>
  <si>
    <t>El Sol</t>
  </si>
  <si>
    <t>Generali</t>
  </si>
  <si>
    <t>La Fenix</t>
  </si>
  <si>
    <t>La</t>
  </si>
  <si>
    <t xml:space="preserve">La </t>
  </si>
  <si>
    <t>Popular y</t>
  </si>
  <si>
    <t>Rimac</t>
  </si>
  <si>
    <t>Santander</t>
  </si>
  <si>
    <t>Secrex</t>
  </si>
  <si>
    <t>Sul</t>
  </si>
  <si>
    <t xml:space="preserve">Wiese </t>
  </si>
  <si>
    <t>Total</t>
  </si>
  <si>
    <t>CONCEPTOS</t>
  </si>
  <si>
    <t xml:space="preserve">Peruano </t>
  </si>
  <si>
    <t>Vida</t>
  </si>
  <si>
    <t>Nacional</t>
  </si>
  <si>
    <t>Perú</t>
  </si>
  <si>
    <t>Peruana</t>
  </si>
  <si>
    <t>Positiva</t>
  </si>
  <si>
    <t>Real</t>
  </si>
  <si>
    <t>Vitalicia</t>
  </si>
  <si>
    <t>Porvenir</t>
  </si>
  <si>
    <t>Internacional</t>
  </si>
  <si>
    <t>América</t>
  </si>
  <si>
    <t>Aetna</t>
  </si>
  <si>
    <t>General</t>
  </si>
  <si>
    <t>Suiza</t>
  </si>
  <si>
    <t>OBLIGACIONES TÉCNICAS (1)</t>
  </si>
  <si>
    <t>RESERVAS TÉCNICAS</t>
  </si>
  <si>
    <t>RESERVAS TÉCNICAS PREVISIONALES</t>
  </si>
  <si>
    <t>RESERVA DE RIESGOS EN CURSO</t>
  </si>
  <si>
    <t>RESERVA PARA RIESGOS CATASTRÓFICOS</t>
  </si>
  <si>
    <t>OTRAS RESERVAS TÉCNICAS</t>
  </si>
  <si>
    <t>REQUERIMIENTOS PATRIMONIALES</t>
  </si>
  <si>
    <t xml:space="preserve">PATRIMONIO DE SOLVENCIA </t>
  </si>
  <si>
    <t>FONDO DE GARANTÍA</t>
  </si>
  <si>
    <t>PAT. EFECTIVO PARA CUBRIR RIESGO CREDITICIO</t>
  </si>
  <si>
    <t>INVERSIONES Y ACTIVOS ELEGIBLES APLICADOS                  DE ACUERDO A LOS LÍMITES LEGALES (2)</t>
  </si>
  <si>
    <t>CAJA</t>
  </si>
  <si>
    <t>DEPÓSITOS E IMPOSICIONES SISTEMA FINANCIERO</t>
  </si>
  <si>
    <t>VALORES EMITIDOS POR EL GBNO. CENTRAL O BCR</t>
  </si>
  <si>
    <t>TITULOS REPRES.:BONOS EMIT. POR EL SIST. FINANCIERO</t>
  </si>
  <si>
    <t>LETRAS,CÉDULAS HIPOTECARIAS</t>
  </si>
  <si>
    <t>BONOS EMPRESARIALES CALIFICADOS</t>
  </si>
  <si>
    <t>ACCIONES COTIZADAS Y FONDOS MUTUOS</t>
  </si>
  <si>
    <t>INVERSIONES EN EL EXTERIOR</t>
  </si>
  <si>
    <t>INMUEBLES</t>
  </si>
  <si>
    <t>PRIMAS POR COBRAR A AFP</t>
  </si>
  <si>
    <t>PRIMAS NO VENCIDAS Y NO DEVENGADAS</t>
  </si>
  <si>
    <t>PRESTAMOS ASEGURADOS VIDA</t>
  </si>
  <si>
    <t>PRIMAS POR COBRAR A CEDENTES</t>
  </si>
  <si>
    <t>OTRAS INVERSIONES</t>
  </si>
  <si>
    <t>SUPERAVIT (DÉFICIT) DE INVERSIÓN :  (2) - (1)</t>
  </si>
  <si>
    <t>INVERSIONES Y ACTIVOS  ELEGIBLES NO APLICADOS (3)</t>
  </si>
  <si>
    <t>ACCIONES COTIZADAS EN BOLSA</t>
  </si>
  <si>
    <t>OTRAS INVERSIONES AUTORIZADAS POR LA SBS.</t>
  </si>
  <si>
    <t>INVERSIONES NO ELEGIBLES (4)</t>
  </si>
  <si>
    <t>CAPTACIONES DE INSTITUCIONES FINANCIERAS</t>
  </si>
  <si>
    <t>ACCIONES NO COTIZADAS Y FONDOS MUTUOS</t>
  </si>
  <si>
    <t>INVERSIONES NO APLICADAS Y NO ELEGIBLES : (3) + (4)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</si>
</sst>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9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17" fontId="4" fillId="0" borderId="4" xfId="0" applyNumberFormat="1" applyFont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6" xfId="0" applyFont="1" applyBorder="1" applyAlignment="1" quotePrefix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0" fontId="4" fillId="0" borderId="7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6" fillId="0" borderId="6" xfId="0" applyFont="1" applyBorder="1" applyAlignment="1" quotePrefix="1">
      <alignment horizontal="left"/>
    </xf>
    <xf numFmtId="0" fontId="7" fillId="0" borderId="9" xfId="0" applyFont="1" applyBorder="1" applyAlignment="1">
      <alignment/>
    </xf>
    <xf numFmtId="0" fontId="7" fillId="0" borderId="6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3" fontId="4" fillId="0" borderId="8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6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3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workbookViewId="0" topLeftCell="A1">
      <selection activeCell="C2" sqref="C2"/>
    </sheetView>
  </sheetViews>
  <sheetFormatPr defaultColWidth="11.421875" defaultRowHeight="12.75"/>
  <cols>
    <col min="1" max="1" width="1.8515625" style="0" customWidth="1"/>
    <col min="2" max="2" width="2.7109375" style="0" customWidth="1"/>
    <col min="3" max="3" width="45.140625" style="0" customWidth="1"/>
    <col min="4" max="4" width="11.28125" style="0" customWidth="1"/>
    <col min="11" max="11" width="13.7109375" style="0" customWidth="1"/>
    <col min="13" max="13" width="12.57421875" style="0" customWidth="1"/>
  </cols>
  <sheetData>
    <row r="1" spans="1:18" ht="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4" t="s">
        <v>3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5" customHeight="1">
      <c r="A6" s="5"/>
      <c r="B6" s="6"/>
      <c r="C6" s="7"/>
      <c r="D6" s="8" t="s">
        <v>4</v>
      </c>
      <c r="E6" s="9" t="s">
        <v>4</v>
      </c>
      <c r="F6" s="10" t="s">
        <v>5</v>
      </c>
      <c r="G6" s="9" t="s">
        <v>6</v>
      </c>
      <c r="H6" s="10" t="s">
        <v>7</v>
      </c>
      <c r="I6" s="11" t="s">
        <v>8</v>
      </c>
      <c r="J6" s="10" t="s">
        <v>8</v>
      </c>
      <c r="K6" s="9" t="s">
        <v>9</v>
      </c>
      <c r="L6" s="12" t="s">
        <v>10</v>
      </c>
      <c r="M6" s="9" t="s">
        <v>11</v>
      </c>
      <c r="N6" s="6" t="s">
        <v>12</v>
      </c>
      <c r="O6" s="9" t="s">
        <v>13</v>
      </c>
      <c r="P6" s="6" t="s">
        <v>14</v>
      </c>
      <c r="Q6" s="9" t="s">
        <v>15</v>
      </c>
      <c r="R6" s="7" t="s">
        <v>16</v>
      </c>
    </row>
    <row r="7" spans="1:18" ht="12.75">
      <c r="A7" s="13"/>
      <c r="B7" s="14"/>
      <c r="C7" s="15" t="s">
        <v>17</v>
      </c>
      <c r="D7" s="16" t="s">
        <v>18</v>
      </c>
      <c r="E7" s="17" t="s">
        <v>19</v>
      </c>
      <c r="F7" s="14" t="s">
        <v>20</v>
      </c>
      <c r="G7" s="17" t="s">
        <v>21</v>
      </c>
      <c r="H7" s="14" t="s">
        <v>22</v>
      </c>
      <c r="I7" s="17" t="s">
        <v>23</v>
      </c>
      <c r="J7" s="14" t="s">
        <v>24</v>
      </c>
      <c r="K7" s="17" t="s">
        <v>25</v>
      </c>
      <c r="L7" s="15" t="s">
        <v>26</v>
      </c>
      <c r="M7" s="17" t="s">
        <v>27</v>
      </c>
      <c r="N7" s="14" t="s">
        <v>19</v>
      </c>
      <c r="O7" s="17"/>
      <c r="P7" s="14" t="s">
        <v>28</v>
      </c>
      <c r="Q7" s="17" t="s">
        <v>29</v>
      </c>
      <c r="R7" s="15" t="s">
        <v>30</v>
      </c>
    </row>
    <row r="8" spans="1:18" ht="12.75">
      <c r="A8" s="18"/>
      <c r="B8" s="19"/>
      <c r="C8" s="20"/>
      <c r="D8" s="21" t="s">
        <v>31</v>
      </c>
      <c r="E8" s="22"/>
      <c r="F8" s="22"/>
      <c r="G8" s="22"/>
      <c r="H8" s="22"/>
      <c r="I8" s="22"/>
      <c r="J8" s="22"/>
      <c r="K8" s="20"/>
      <c r="L8" s="22"/>
      <c r="M8" s="22"/>
      <c r="N8" s="22"/>
      <c r="O8" s="22"/>
      <c r="P8" s="22"/>
      <c r="Q8" s="22"/>
      <c r="R8" s="22"/>
    </row>
    <row r="9" spans="1:18" s="30" customFormat="1" ht="18.75" customHeight="1">
      <c r="A9" s="23" t="s">
        <v>32</v>
      </c>
      <c r="B9" s="24"/>
      <c r="C9" s="25"/>
      <c r="D9" s="26">
        <f>SUM(D10+D15)</f>
        <v>222689</v>
      </c>
      <c r="E9" s="27">
        <f>SUM(E10+E15)+1</f>
        <v>130597</v>
      </c>
      <c r="F9" s="28">
        <f aca="true" t="shared" si="0" ref="F9:R9">SUM(F10+F15)</f>
        <v>43232</v>
      </c>
      <c r="G9" s="27">
        <f t="shared" si="0"/>
        <v>63962</v>
      </c>
      <c r="H9" s="28">
        <f t="shared" si="0"/>
        <v>58011.97</v>
      </c>
      <c r="I9" s="27">
        <f t="shared" si="0"/>
        <v>213365</v>
      </c>
      <c r="J9" s="28">
        <f t="shared" si="0"/>
        <v>3490</v>
      </c>
      <c r="K9" s="27">
        <f t="shared" si="0"/>
        <v>30537</v>
      </c>
      <c r="L9" s="29">
        <f t="shared" si="0"/>
        <v>65450</v>
      </c>
      <c r="M9" s="27">
        <f t="shared" si="0"/>
        <v>251283</v>
      </c>
      <c r="N9" s="28">
        <f t="shared" si="0"/>
        <v>9806</v>
      </c>
      <c r="O9" s="27">
        <f t="shared" si="0"/>
        <v>3451</v>
      </c>
      <c r="P9" s="28">
        <f t="shared" si="0"/>
        <v>31876</v>
      </c>
      <c r="Q9" s="27">
        <f t="shared" si="0"/>
        <v>237229</v>
      </c>
      <c r="R9" s="29">
        <f t="shared" si="0"/>
        <v>1364977.97</v>
      </c>
    </row>
    <row r="10" spans="1:18" s="30" customFormat="1" ht="23.25" customHeight="1">
      <c r="A10" s="31"/>
      <c r="B10" s="32" t="s">
        <v>33</v>
      </c>
      <c r="C10" s="33"/>
      <c r="D10" s="34">
        <f aca="true" t="shared" si="1" ref="D10:R10">SUM(D11:D14)</f>
        <v>161709</v>
      </c>
      <c r="E10" s="35">
        <f t="shared" si="1"/>
        <v>107086</v>
      </c>
      <c r="F10" s="36">
        <f t="shared" si="1"/>
        <v>29574</v>
      </c>
      <c r="G10" s="35">
        <f t="shared" si="1"/>
        <v>42000</v>
      </c>
      <c r="H10" s="36">
        <f t="shared" si="1"/>
        <v>38875.159999999996</v>
      </c>
      <c r="I10" s="35">
        <f t="shared" si="1"/>
        <v>178972</v>
      </c>
      <c r="J10" s="36">
        <f t="shared" si="1"/>
        <v>499</v>
      </c>
      <c r="K10" s="35">
        <f t="shared" si="1"/>
        <v>20071</v>
      </c>
      <c r="L10" s="37">
        <f t="shared" si="1"/>
        <v>46528</v>
      </c>
      <c r="M10" s="35">
        <f t="shared" si="1"/>
        <v>200218</v>
      </c>
      <c r="N10" s="36">
        <f t="shared" si="1"/>
        <v>6217</v>
      </c>
      <c r="O10" s="35">
        <f t="shared" si="1"/>
        <v>460</v>
      </c>
      <c r="P10" s="36">
        <f t="shared" si="1"/>
        <v>21410</v>
      </c>
      <c r="Q10" s="35">
        <f t="shared" si="1"/>
        <v>198425</v>
      </c>
      <c r="R10" s="37">
        <f t="shared" si="1"/>
        <v>1052044.16</v>
      </c>
    </row>
    <row r="11" spans="1:18" ht="17.25" customHeight="1">
      <c r="A11" s="38"/>
      <c r="B11" s="39"/>
      <c r="C11" s="40" t="s">
        <v>34</v>
      </c>
      <c r="D11" s="41">
        <v>0</v>
      </c>
      <c r="E11" s="42">
        <v>95533</v>
      </c>
      <c r="F11" s="43">
        <v>716</v>
      </c>
      <c r="G11" s="42">
        <v>0</v>
      </c>
      <c r="H11" s="43">
        <v>2821.23</v>
      </c>
      <c r="I11" s="44">
        <v>96364</v>
      </c>
      <c r="J11" s="43">
        <v>0</v>
      </c>
      <c r="K11" s="42">
        <v>4727</v>
      </c>
      <c r="L11" s="45">
        <v>11344</v>
      </c>
      <c r="M11" s="45">
        <v>115873</v>
      </c>
      <c r="N11" s="39">
        <v>6178</v>
      </c>
      <c r="O11" s="42">
        <v>0</v>
      </c>
      <c r="P11" s="46">
        <v>0</v>
      </c>
      <c r="Q11" s="42">
        <v>172648</v>
      </c>
      <c r="R11" s="45">
        <f>SUM(D11:Q11)</f>
        <v>506204.23</v>
      </c>
    </row>
    <row r="12" spans="1:18" ht="12.75" customHeight="1">
      <c r="A12" s="38"/>
      <c r="B12" s="39"/>
      <c r="C12" s="47" t="s">
        <v>35</v>
      </c>
      <c r="D12" s="41">
        <v>89338</v>
      </c>
      <c r="E12" s="42">
        <v>214</v>
      </c>
      <c r="F12" s="43">
        <v>13262</v>
      </c>
      <c r="G12" s="42">
        <v>24265</v>
      </c>
      <c r="H12" s="43">
        <v>19301.73</v>
      </c>
      <c r="I12" s="44">
        <v>24572</v>
      </c>
      <c r="J12" s="43">
        <v>299</v>
      </c>
      <c r="K12" s="42">
        <v>12246</v>
      </c>
      <c r="L12" s="45">
        <v>9734</v>
      </c>
      <c r="M12" s="45">
        <v>37351</v>
      </c>
      <c r="N12" s="39">
        <v>0</v>
      </c>
      <c r="O12" s="42">
        <v>238</v>
      </c>
      <c r="P12" s="46">
        <v>10297</v>
      </c>
      <c r="Q12" s="42">
        <v>13550</v>
      </c>
      <c r="R12" s="45">
        <f>SUM(D12:Q12)</f>
        <v>254667.73</v>
      </c>
    </row>
    <row r="13" spans="1:18" ht="12.75" customHeight="1">
      <c r="A13" s="38"/>
      <c r="B13" s="39"/>
      <c r="C13" s="40" t="s">
        <v>36</v>
      </c>
      <c r="D13" s="41">
        <v>14143</v>
      </c>
      <c r="E13" s="42">
        <v>0</v>
      </c>
      <c r="F13" s="43">
        <v>1340</v>
      </c>
      <c r="G13" s="42">
        <v>734</v>
      </c>
      <c r="H13" s="43">
        <v>6858.6</v>
      </c>
      <c r="I13" s="44">
        <v>568</v>
      </c>
      <c r="J13" s="43">
        <v>0</v>
      </c>
      <c r="K13" s="42">
        <v>227</v>
      </c>
      <c r="L13" s="45">
        <v>550</v>
      </c>
      <c r="M13" s="45">
        <v>4322</v>
      </c>
      <c r="N13" s="39">
        <v>0</v>
      </c>
      <c r="O13" s="42">
        <v>0</v>
      </c>
      <c r="P13" s="46">
        <v>496</v>
      </c>
      <c r="Q13" s="42">
        <v>1448</v>
      </c>
      <c r="R13" s="45">
        <f>SUM(D13:Q13)</f>
        <v>30686.6</v>
      </c>
    </row>
    <row r="14" spans="1:18" ht="12.75" customHeight="1">
      <c r="A14" s="38"/>
      <c r="B14" s="39"/>
      <c r="C14" s="48" t="s">
        <v>37</v>
      </c>
      <c r="D14" s="41">
        <v>58228</v>
      </c>
      <c r="E14" s="42">
        <v>11339</v>
      </c>
      <c r="F14" s="43">
        <v>14256</v>
      </c>
      <c r="G14" s="42">
        <v>17001</v>
      </c>
      <c r="H14" s="43">
        <v>9893.6</v>
      </c>
      <c r="I14" s="44">
        <v>57468</v>
      </c>
      <c r="J14" s="43">
        <v>200</v>
      </c>
      <c r="K14" s="42">
        <v>2871</v>
      </c>
      <c r="L14" s="45">
        <v>24900</v>
      </c>
      <c r="M14" s="45">
        <v>42672</v>
      </c>
      <c r="N14" s="39">
        <v>39</v>
      </c>
      <c r="O14" s="42">
        <v>222</v>
      </c>
      <c r="P14" s="46">
        <v>10617</v>
      </c>
      <c r="Q14" s="42">
        <v>10779</v>
      </c>
      <c r="R14" s="45">
        <f>SUM(D14:Q14)</f>
        <v>260485.6</v>
      </c>
    </row>
    <row r="15" spans="1:18" ht="24.75" customHeight="1">
      <c r="A15" s="38"/>
      <c r="B15" s="49" t="s">
        <v>38</v>
      </c>
      <c r="C15" s="50"/>
      <c r="D15" s="34">
        <f aca="true" t="shared" si="2" ref="D15:R15">SUM(D16:D18)</f>
        <v>60980</v>
      </c>
      <c r="E15" s="35">
        <f t="shared" si="2"/>
        <v>23510</v>
      </c>
      <c r="F15" s="36">
        <f t="shared" si="2"/>
        <v>13658</v>
      </c>
      <c r="G15" s="35">
        <f t="shared" si="2"/>
        <v>21962</v>
      </c>
      <c r="H15" s="36">
        <f t="shared" si="2"/>
        <v>19136.81</v>
      </c>
      <c r="I15" s="35">
        <f t="shared" si="2"/>
        <v>34393</v>
      </c>
      <c r="J15" s="36">
        <f t="shared" si="2"/>
        <v>2991</v>
      </c>
      <c r="K15" s="35">
        <f t="shared" si="2"/>
        <v>10466</v>
      </c>
      <c r="L15" s="37">
        <f t="shared" si="2"/>
        <v>18922</v>
      </c>
      <c r="M15" s="35">
        <f t="shared" si="2"/>
        <v>51065</v>
      </c>
      <c r="N15" s="36">
        <f t="shared" si="2"/>
        <v>3589</v>
      </c>
      <c r="O15" s="35">
        <f t="shared" si="2"/>
        <v>2991</v>
      </c>
      <c r="P15" s="36">
        <f t="shared" si="2"/>
        <v>10466</v>
      </c>
      <c r="Q15" s="35">
        <f t="shared" si="2"/>
        <v>38804</v>
      </c>
      <c r="R15" s="37">
        <f t="shared" si="2"/>
        <v>312933.81</v>
      </c>
    </row>
    <row r="16" spans="1:18" ht="18.75" customHeight="1">
      <c r="A16" s="38"/>
      <c r="B16" s="39"/>
      <c r="C16" s="47" t="s">
        <v>39</v>
      </c>
      <c r="D16" s="41">
        <v>60980</v>
      </c>
      <c r="E16" s="42">
        <v>23510</v>
      </c>
      <c r="F16" s="43">
        <v>13658</v>
      </c>
      <c r="G16" s="42">
        <v>21962</v>
      </c>
      <c r="H16" s="43">
        <v>19136.81</v>
      </c>
      <c r="I16" s="44">
        <v>34393</v>
      </c>
      <c r="J16" s="43">
        <v>2991</v>
      </c>
      <c r="K16" s="42">
        <v>10466</v>
      </c>
      <c r="L16" s="45">
        <v>18922</v>
      </c>
      <c r="M16" s="45">
        <v>51065</v>
      </c>
      <c r="N16" s="39">
        <v>2991</v>
      </c>
      <c r="O16" s="42">
        <v>2991</v>
      </c>
      <c r="P16" s="46">
        <v>10466</v>
      </c>
      <c r="Q16" s="42">
        <v>38804</v>
      </c>
      <c r="R16" s="45">
        <f>SUM(D16:Q16)</f>
        <v>312335.81</v>
      </c>
    </row>
    <row r="17" spans="1:18" ht="12.75" customHeight="1">
      <c r="A17" s="38"/>
      <c r="B17" s="39"/>
      <c r="C17" s="40" t="s">
        <v>40</v>
      </c>
      <c r="D17" s="41">
        <v>0</v>
      </c>
      <c r="E17" s="42">
        <v>0</v>
      </c>
      <c r="F17" s="43">
        <v>0</v>
      </c>
      <c r="G17" s="42">
        <v>0</v>
      </c>
      <c r="H17" s="43">
        <v>0</v>
      </c>
      <c r="I17" s="44">
        <v>0</v>
      </c>
      <c r="J17" s="43">
        <v>0</v>
      </c>
      <c r="K17" s="42">
        <v>0</v>
      </c>
      <c r="L17" s="45">
        <v>0</v>
      </c>
      <c r="M17" s="45">
        <v>0</v>
      </c>
      <c r="N17" s="39">
        <v>598</v>
      </c>
      <c r="O17" s="42">
        <v>0</v>
      </c>
      <c r="P17" s="46">
        <v>0</v>
      </c>
      <c r="Q17" s="42">
        <v>0</v>
      </c>
      <c r="R17" s="45">
        <f>SUM(D17:Q17)</f>
        <v>598</v>
      </c>
    </row>
    <row r="18" spans="1:18" ht="12.75" customHeight="1">
      <c r="A18" s="38"/>
      <c r="B18" s="39"/>
      <c r="C18" s="40" t="s">
        <v>41</v>
      </c>
      <c r="D18" s="41">
        <v>0</v>
      </c>
      <c r="E18" s="42">
        <v>0</v>
      </c>
      <c r="F18" s="43">
        <v>0</v>
      </c>
      <c r="G18" s="42">
        <v>0</v>
      </c>
      <c r="H18" s="43">
        <v>0</v>
      </c>
      <c r="I18" s="44">
        <v>0</v>
      </c>
      <c r="J18" s="43">
        <v>0</v>
      </c>
      <c r="K18" s="42">
        <v>0</v>
      </c>
      <c r="L18" s="45">
        <v>0</v>
      </c>
      <c r="M18" s="45">
        <v>0</v>
      </c>
      <c r="N18" s="39">
        <v>0</v>
      </c>
      <c r="O18" s="42">
        <v>0</v>
      </c>
      <c r="P18" s="46">
        <v>0</v>
      </c>
      <c r="Q18" s="42">
        <v>0</v>
      </c>
      <c r="R18" s="45">
        <f>SUM(D18:Q18)</f>
        <v>0</v>
      </c>
    </row>
    <row r="19" spans="1:18" s="30" customFormat="1" ht="16.5" customHeight="1">
      <c r="A19" s="51"/>
      <c r="B19" s="52"/>
      <c r="C19" s="53"/>
      <c r="D19" s="34"/>
      <c r="E19" s="35"/>
      <c r="F19" s="36"/>
      <c r="G19" s="35"/>
      <c r="H19" s="36"/>
      <c r="I19" s="54"/>
      <c r="J19" s="36"/>
      <c r="K19" s="35"/>
      <c r="L19" s="37"/>
      <c r="M19" s="35"/>
      <c r="N19" s="36"/>
      <c r="O19" s="35"/>
      <c r="P19" s="36"/>
      <c r="Q19" s="35"/>
      <c r="R19" s="37"/>
    </row>
    <row r="20" spans="1:18" s="30" customFormat="1" ht="30" customHeight="1">
      <c r="A20" s="55" t="s">
        <v>42</v>
      </c>
      <c r="B20" s="56"/>
      <c r="C20" s="57"/>
      <c r="D20" s="58">
        <f>SUM(D21:D34)</f>
        <v>235819</v>
      </c>
      <c r="E20" s="59">
        <f>SUM(E21:E34)+2</f>
        <v>145155</v>
      </c>
      <c r="F20" s="60">
        <f aca="true" t="shared" si="3" ref="F20:N20">SUM(F21:F34)</f>
        <v>45607</v>
      </c>
      <c r="G20" s="59">
        <f t="shared" si="3"/>
        <v>88184</v>
      </c>
      <c r="H20" s="60">
        <f t="shared" si="3"/>
        <v>61579</v>
      </c>
      <c r="I20" s="59">
        <f t="shared" si="3"/>
        <v>214051</v>
      </c>
      <c r="J20" s="60">
        <f t="shared" si="3"/>
        <v>3497</v>
      </c>
      <c r="K20" s="59">
        <f t="shared" si="3"/>
        <v>35989</v>
      </c>
      <c r="L20" s="61">
        <f t="shared" si="3"/>
        <v>65516</v>
      </c>
      <c r="M20" s="59">
        <f t="shared" si="3"/>
        <v>257523</v>
      </c>
      <c r="N20" s="60">
        <f t="shared" si="3"/>
        <v>12674</v>
      </c>
      <c r="O20" s="59">
        <f>SUM(O21:O34)+1</f>
        <v>5474</v>
      </c>
      <c r="P20" s="60">
        <f>SUM(P21:P34)-1</f>
        <v>35271</v>
      </c>
      <c r="Q20" s="59">
        <f>SUM(Q21:Q34)</f>
        <v>243707</v>
      </c>
      <c r="R20" s="61">
        <f aca="true" t="shared" si="4" ref="R20:R34">SUM(D20:Q20)</f>
        <v>1450046</v>
      </c>
    </row>
    <row r="21" spans="1:18" ht="16.5" customHeight="1">
      <c r="A21" s="62"/>
      <c r="B21" s="63" t="s">
        <v>43</v>
      </c>
      <c r="C21" s="64"/>
      <c r="D21" s="41">
        <v>1163</v>
      </c>
      <c r="E21" s="42">
        <v>454</v>
      </c>
      <c r="F21" s="46">
        <v>865</v>
      </c>
      <c r="G21" s="42">
        <v>1279</v>
      </c>
      <c r="H21" s="65">
        <v>1160</v>
      </c>
      <c r="I21" s="66">
        <v>2220</v>
      </c>
      <c r="J21" s="67">
        <v>70</v>
      </c>
      <c r="K21" s="68">
        <v>566</v>
      </c>
      <c r="L21" s="69">
        <v>855</v>
      </c>
      <c r="M21" s="70">
        <v>5026</v>
      </c>
      <c r="N21" s="39">
        <v>16</v>
      </c>
      <c r="O21" s="70">
        <v>69</v>
      </c>
      <c r="P21" s="71">
        <v>638</v>
      </c>
      <c r="Q21" s="68">
        <v>2214</v>
      </c>
      <c r="R21" s="69">
        <f t="shared" si="4"/>
        <v>16595</v>
      </c>
    </row>
    <row r="22" spans="1:18" ht="12.75" customHeight="1">
      <c r="A22" s="38"/>
      <c r="B22" s="40" t="s">
        <v>44</v>
      </c>
      <c r="C22" s="72"/>
      <c r="D22" s="41">
        <v>8057</v>
      </c>
      <c r="E22" s="42">
        <v>7856</v>
      </c>
      <c r="F22" s="46">
        <v>2933</v>
      </c>
      <c r="G22" s="42">
        <v>11695</v>
      </c>
      <c r="H22" s="43">
        <v>4454</v>
      </c>
      <c r="I22" s="44">
        <v>20902</v>
      </c>
      <c r="J22" s="67">
        <v>681</v>
      </c>
      <c r="K22" s="68">
        <v>5787</v>
      </c>
      <c r="L22" s="69">
        <v>8885</v>
      </c>
      <c r="M22" s="68">
        <v>33964</v>
      </c>
      <c r="N22" s="39">
        <v>1961</v>
      </c>
      <c r="O22" s="68">
        <v>690</v>
      </c>
      <c r="P22" s="67">
        <v>0</v>
      </c>
      <c r="Q22" s="68">
        <v>42630</v>
      </c>
      <c r="R22" s="69">
        <f t="shared" si="4"/>
        <v>150495</v>
      </c>
    </row>
    <row r="23" spans="1:18" ht="12.75" customHeight="1">
      <c r="A23" s="38"/>
      <c r="B23" s="40" t="s">
        <v>45</v>
      </c>
      <c r="C23" s="72"/>
      <c r="D23" s="41">
        <v>1120</v>
      </c>
      <c r="E23" s="42">
        <v>25598</v>
      </c>
      <c r="F23" s="46">
        <v>0</v>
      </c>
      <c r="G23" s="42">
        <v>9</v>
      </c>
      <c r="H23" s="73">
        <v>0</v>
      </c>
      <c r="I23" s="44">
        <v>10961</v>
      </c>
      <c r="J23" s="74">
        <v>8</v>
      </c>
      <c r="K23" s="68">
        <v>0</v>
      </c>
      <c r="L23" s="69">
        <v>0</v>
      </c>
      <c r="M23" s="75">
        <v>7001</v>
      </c>
      <c r="N23" s="39">
        <v>1011</v>
      </c>
      <c r="O23" s="75">
        <v>0</v>
      </c>
      <c r="P23" s="74">
        <v>0</v>
      </c>
      <c r="Q23" s="75">
        <v>31301</v>
      </c>
      <c r="R23" s="69">
        <f t="shared" si="4"/>
        <v>77009</v>
      </c>
    </row>
    <row r="24" spans="1:18" ht="12.75" customHeight="1">
      <c r="A24" s="38"/>
      <c r="B24" s="48" t="s">
        <v>46</v>
      </c>
      <c r="C24" s="64"/>
      <c r="D24" s="41">
        <v>6136</v>
      </c>
      <c r="E24" s="42">
        <v>38587</v>
      </c>
      <c r="F24" s="46">
        <v>3440</v>
      </c>
      <c r="G24" s="42">
        <v>7821</v>
      </c>
      <c r="H24" s="65">
        <v>578</v>
      </c>
      <c r="I24" s="44">
        <v>40578</v>
      </c>
      <c r="J24" s="67">
        <v>0</v>
      </c>
      <c r="K24" s="68">
        <v>2251</v>
      </c>
      <c r="L24" s="69">
        <v>0</v>
      </c>
      <c r="M24" s="68">
        <v>33689</v>
      </c>
      <c r="N24" s="39">
        <v>2942</v>
      </c>
      <c r="O24" s="68">
        <v>1035</v>
      </c>
      <c r="P24" s="67">
        <v>3023</v>
      </c>
      <c r="Q24" s="68">
        <v>36660</v>
      </c>
      <c r="R24" s="69">
        <f t="shared" si="4"/>
        <v>176740</v>
      </c>
    </row>
    <row r="25" spans="1:18" ht="12.75" customHeight="1">
      <c r="A25" s="38"/>
      <c r="B25" s="40" t="s">
        <v>47</v>
      </c>
      <c r="C25" s="72"/>
      <c r="D25" s="41">
        <v>5796</v>
      </c>
      <c r="E25" s="42">
        <v>8270</v>
      </c>
      <c r="F25" s="46">
        <v>0</v>
      </c>
      <c r="G25" s="42">
        <v>0</v>
      </c>
      <c r="H25" s="65">
        <v>0</v>
      </c>
      <c r="I25" s="44">
        <v>3998</v>
      </c>
      <c r="J25" s="67">
        <v>0</v>
      </c>
      <c r="K25" s="68">
        <v>0</v>
      </c>
      <c r="L25" s="69">
        <v>0</v>
      </c>
      <c r="M25" s="68">
        <v>0</v>
      </c>
      <c r="N25" s="39">
        <v>0</v>
      </c>
      <c r="O25" s="68">
        <v>0</v>
      </c>
      <c r="P25" s="67">
        <v>0</v>
      </c>
      <c r="Q25" s="68">
        <v>5161</v>
      </c>
      <c r="R25" s="69">
        <f t="shared" si="4"/>
        <v>23225</v>
      </c>
    </row>
    <row r="26" spans="1:18" ht="12.75" customHeight="1">
      <c r="A26" s="38"/>
      <c r="B26" s="40" t="s">
        <v>48</v>
      </c>
      <c r="C26" s="72"/>
      <c r="D26" s="41">
        <v>11910</v>
      </c>
      <c r="E26" s="42">
        <v>39179</v>
      </c>
      <c r="F26" s="46">
        <v>0</v>
      </c>
      <c r="G26" s="42">
        <v>2185</v>
      </c>
      <c r="H26" s="65">
        <v>4545</v>
      </c>
      <c r="I26" s="44">
        <v>11767</v>
      </c>
      <c r="J26" s="67">
        <v>0</v>
      </c>
      <c r="K26" s="68">
        <v>0</v>
      </c>
      <c r="L26" s="69">
        <v>0</v>
      </c>
      <c r="M26" s="68">
        <v>34188</v>
      </c>
      <c r="N26" s="39">
        <v>2513</v>
      </c>
      <c r="O26" s="68">
        <v>690</v>
      </c>
      <c r="P26" s="67">
        <v>2896</v>
      </c>
      <c r="Q26" s="68">
        <v>31043</v>
      </c>
      <c r="R26" s="69">
        <f t="shared" si="4"/>
        <v>140916</v>
      </c>
    </row>
    <row r="27" spans="1:18" ht="12.75" customHeight="1">
      <c r="A27" s="38"/>
      <c r="B27" s="40" t="s">
        <v>49</v>
      </c>
      <c r="C27" s="72"/>
      <c r="D27" s="41">
        <v>72326</v>
      </c>
      <c r="E27" s="42">
        <v>18544</v>
      </c>
      <c r="F27" s="46">
        <v>9053</v>
      </c>
      <c r="G27" s="42">
        <v>25585</v>
      </c>
      <c r="H27" s="65">
        <v>17471</v>
      </c>
      <c r="I27" s="44">
        <v>51342</v>
      </c>
      <c r="J27" s="67">
        <v>1258</v>
      </c>
      <c r="K27" s="68">
        <v>415</v>
      </c>
      <c r="L27" s="69">
        <v>5499</v>
      </c>
      <c r="M27" s="68">
        <v>75385</v>
      </c>
      <c r="N27" s="39">
        <v>3152</v>
      </c>
      <c r="O27" s="68">
        <v>1380</v>
      </c>
      <c r="P27" s="67">
        <v>8315</v>
      </c>
      <c r="Q27" s="68">
        <v>50155</v>
      </c>
      <c r="R27" s="69">
        <f t="shared" si="4"/>
        <v>339880</v>
      </c>
    </row>
    <row r="28" spans="1:18" ht="12.75" customHeight="1">
      <c r="A28" s="38"/>
      <c r="B28" s="48" t="s">
        <v>50</v>
      </c>
      <c r="C28" s="64"/>
      <c r="D28" s="76">
        <v>0</v>
      </c>
      <c r="E28" s="44">
        <v>0</v>
      </c>
      <c r="F28" s="43">
        <v>0</v>
      </c>
      <c r="G28" s="44">
        <v>0</v>
      </c>
      <c r="H28" s="77">
        <v>0</v>
      </c>
      <c r="I28" s="44">
        <v>0</v>
      </c>
      <c r="J28" s="74">
        <v>0</v>
      </c>
      <c r="K28" s="68">
        <v>1589</v>
      </c>
      <c r="L28" s="69">
        <v>0</v>
      </c>
      <c r="M28" s="68">
        <v>0</v>
      </c>
      <c r="N28" s="39">
        <v>0</v>
      </c>
      <c r="O28" s="68">
        <v>0</v>
      </c>
      <c r="P28" s="67">
        <v>0</v>
      </c>
      <c r="Q28" s="68">
        <v>0</v>
      </c>
      <c r="R28" s="69">
        <f t="shared" si="4"/>
        <v>1589</v>
      </c>
    </row>
    <row r="29" spans="1:18" ht="12.75" customHeight="1">
      <c r="A29" s="38"/>
      <c r="B29" s="40" t="s">
        <v>51</v>
      </c>
      <c r="C29" s="72"/>
      <c r="D29" s="78">
        <v>40921</v>
      </c>
      <c r="E29" s="79">
        <v>0</v>
      </c>
      <c r="F29" s="65">
        <v>17009</v>
      </c>
      <c r="G29" s="79">
        <v>24295</v>
      </c>
      <c r="H29" s="65">
        <v>21085</v>
      </c>
      <c r="I29" s="44">
        <v>28531</v>
      </c>
      <c r="J29" s="67">
        <v>1396</v>
      </c>
      <c r="K29" s="68">
        <v>11588</v>
      </c>
      <c r="L29" s="69">
        <v>32725</v>
      </c>
      <c r="M29" s="68">
        <v>19773</v>
      </c>
      <c r="N29" s="39">
        <v>0</v>
      </c>
      <c r="O29" s="68">
        <v>1380</v>
      </c>
      <c r="P29" s="67">
        <v>9563</v>
      </c>
      <c r="Q29" s="68">
        <v>19782</v>
      </c>
      <c r="R29" s="69">
        <f t="shared" si="4"/>
        <v>228048</v>
      </c>
    </row>
    <row r="30" spans="1:18" ht="12.75" customHeight="1">
      <c r="A30" s="38"/>
      <c r="B30" s="47" t="s">
        <v>52</v>
      </c>
      <c r="C30" s="80"/>
      <c r="D30" s="41">
        <v>0</v>
      </c>
      <c r="E30" s="42">
        <v>5107</v>
      </c>
      <c r="F30" s="46">
        <v>0</v>
      </c>
      <c r="G30" s="42">
        <v>0</v>
      </c>
      <c r="H30" s="65">
        <v>27</v>
      </c>
      <c r="I30" s="79">
        <v>24287</v>
      </c>
      <c r="J30" s="67">
        <v>0</v>
      </c>
      <c r="K30" s="68">
        <v>497</v>
      </c>
      <c r="L30" s="69">
        <v>1427</v>
      </c>
      <c r="M30" s="68">
        <v>5157</v>
      </c>
      <c r="N30" s="39">
        <v>623</v>
      </c>
      <c r="O30" s="68">
        <v>0</v>
      </c>
      <c r="P30" s="67">
        <v>0</v>
      </c>
      <c r="Q30" s="68">
        <v>5676</v>
      </c>
      <c r="R30" s="69">
        <f t="shared" si="4"/>
        <v>42801</v>
      </c>
    </row>
    <row r="31" spans="1:18" ht="12.75" customHeight="1">
      <c r="A31" s="38"/>
      <c r="B31" s="47" t="s">
        <v>53</v>
      </c>
      <c r="C31" s="80"/>
      <c r="D31" s="41">
        <v>87770</v>
      </c>
      <c r="E31" s="42">
        <v>0</v>
      </c>
      <c r="F31" s="46">
        <v>12198</v>
      </c>
      <c r="G31" s="42">
        <v>15017</v>
      </c>
      <c r="H31" s="65">
        <v>12203</v>
      </c>
      <c r="I31" s="44">
        <v>18975</v>
      </c>
      <c r="J31" s="67">
        <v>84</v>
      </c>
      <c r="K31" s="68">
        <v>13293</v>
      </c>
      <c r="L31" s="69">
        <v>11626</v>
      </c>
      <c r="M31" s="68">
        <v>30637</v>
      </c>
      <c r="N31" s="39">
        <v>0</v>
      </c>
      <c r="O31" s="68">
        <v>229</v>
      </c>
      <c r="P31" s="67">
        <v>10613</v>
      </c>
      <c r="Q31" s="68">
        <v>13356</v>
      </c>
      <c r="R31" s="69">
        <f t="shared" si="4"/>
        <v>226001</v>
      </c>
    </row>
    <row r="32" spans="1:18" ht="13.5">
      <c r="A32" s="38"/>
      <c r="B32" s="47" t="s">
        <v>54</v>
      </c>
      <c r="C32" s="80"/>
      <c r="D32" s="41">
        <v>0</v>
      </c>
      <c r="E32" s="42">
        <v>158</v>
      </c>
      <c r="F32" s="46">
        <v>106</v>
      </c>
      <c r="G32" s="42">
        <v>0</v>
      </c>
      <c r="H32" s="65">
        <v>0</v>
      </c>
      <c r="I32" s="75">
        <v>32</v>
      </c>
      <c r="J32" s="67">
        <v>0</v>
      </c>
      <c r="K32" s="68">
        <v>3</v>
      </c>
      <c r="L32" s="69">
        <v>67</v>
      </c>
      <c r="M32" s="68">
        <v>0</v>
      </c>
      <c r="N32" s="39">
        <v>0</v>
      </c>
      <c r="O32" s="68">
        <v>0</v>
      </c>
      <c r="P32" s="67">
        <v>0</v>
      </c>
      <c r="Q32" s="68">
        <v>0</v>
      </c>
      <c r="R32" s="69">
        <f t="shared" si="4"/>
        <v>366</v>
      </c>
    </row>
    <row r="33" spans="1:18" ht="12.75" customHeight="1">
      <c r="A33" s="38"/>
      <c r="B33" s="47" t="s">
        <v>55</v>
      </c>
      <c r="C33" s="80"/>
      <c r="D33" s="41">
        <v>620</v>
      </c>
      <c r="E33" s="42">
        <v>0</v>
      </c>
      <c r="F33" s="46">
        <v>3</v>
      </c>
      <c r="G33" s="42">
        <v>90</v>
      </c>
      <c r="H33" s="65">
        <v>56</v>
      </c>
      <c r="I33" s="79">
        <v>458</v>
      </c>
      <c r="J33" s="67">
        <v>0</v>
      </c>
      <c r="K33" s="68">
        <v>0</v>
      </c>
      <c r="L33" s="69">
        <v>4</v>
      </c>
      <c r="M33" s="68">
        <v>2584</v>
      </c>
      <c r="N33" s="39">
        <v>0</v>
      </c>
      <c r="O33" s="68">
        <v>0</v>
      </c>
      <c r="P33" s="67">
        <v>224</v>
      </c>
      <c r="Q33" s="68">
        <v>0</v>
      </c>
      <c r="R33" s="69">
        <f t="shared" si="4"/>
        <v>4039</v>
      </c>
    </row>
    <row r="34" spans="1:18" ht="12.75" customHeight="1">
      <c r="A34" s="38"/>
      <c r="B34" s="48" t="s">
        <v>56</v>
      </c>
      <c r="C34" s="64"/>
      <c r="D34" s="41">
        <v>0</v>
      </c>
      <c r="E34" s="42">
        <v>1400</v>
      </c>
      <c r="F34" s="46">
        <v>0</v>
      </c>
      <c r="G34" s="42">
        <v>208</v>
      </c>
      <c r="H34" s="43">
        <v>0</v>
      </c>
      <c r="I34" s="79">
        <v>0</v>
      </c>
      <c r="J34" s="67">
        <v>0</v>
      </c>
      <c r="K34" s="68">
        <v>0</v>
      </c>
      <c r="L34" s="69">
        <v>4428</v>
      </c>
      <c r="M34" s="68">
        <v>10119</v>
      </c>
      <c r="N34" s="39">
        <v>456</v>
      </c>
      <c r="O34" s="68">
        <v>0</v>
      </c>
      <c r="P34" s="67">
        <v>0</v>
      </c>
      <c r="Q34" s="68">
        <v>5729</v>
      </c>
      <c r="R34" s="69">
        <f t="shared" si="4"/>
        <v>22340</v>
      </c>
    </row>
    <row r="35" spans="1:18" ht="12.75" customHeight="1">
      <c r="A35" s="18"/>
      <c r="B35" s="81"/>
      <c r="C35" s="82"/>
      <c r="D35" s="41"/>
      <c r="E35" s="42"/>
      <c r="F35" s="46"/>
      <c r="G35" s="42"/>
      <c r="H35" s="43"/>
      <c r="I35" s="83"/>
      <c r="J35" s="67"/>
      <c r="K35" s="68"/>
      <c r="L35" s="69"/>
      <c r="M35" s="68"/>
      <c r="N35" s="39"/>
      <c r="O35" s="68"/>
      <c r="P35" s="67"/>
      <c r="Q35" s="68"/>
      <c r="R35" s="69"/>
    </row>
    <row r="36" spans="1:18" ht="24" customHeight="1">
      <c r="A36" s="84" t="s">
        <v>57</v>
      </c>
      <c r="B36" s="85"/>
      <c r="C36" s="86"/>
      <c r="D36" s="58">
        <f aca="true" t="shared" si="5" ref="D36:R36">+D20-D9</f>
        <v>13130</v>
      </c>
      <c r="E36" s="59">
        <f t="shared" si="5"/>
        <v>14558</v>
      </c>
      <c r="F36" s="60">
        <f t="shared" si="5"/>
        <v>2375</v>
      </c>
      <c r="G36" s="59">
        <f t="shared" si="5"/>
        <v>24222</v>
      </c>
      <c r="H36" s="60">
        <f t="shared" si="5"/>
        <v>3567.029999999999</v>
      </c>
      <c r="I36" s="59">
        <f t="shared" si="5"/>
        <v>686</v>
      </c>
      <c r="J36" s="60">
        <f t="shared" si="5"/>
        <v>7</v>
      </c>
      <c r="K36" s="59">
        <f t="shared" si="5"/>
        <v>5452</v>
      </c>
      <c r="L36" s="61">
        <f t="shared" si="5"/>
        <v>66</v>
      </c>
      <c r="M36" s="59">
        <f t="shared" si="5"/>
        <v>6240</v>
      </c>
      <c r="N36" s="60">
        <f t="shared" si="5"/>
        <v>2868</v>
      </c>
      <c r="O36" s="59">
        <f t="shared" si="5"/>
        <v>2023</v>
      </c>
      <c r="P36" s="60">
        <f t="shared" si="5"/>
        <v>3395</v>
      </c>
      <c r="Q36" s="59">
        <f t="shared" si="5"/>
        <v>6478</v>
      </c>
      <c r="R36" s="61">
        <f t="shared" si="5"/>
        <v>85068.03000000003</v>
      </c>
    </row>
    <row r="37" spans="1:18" ht="24" customHeight="1">
      <c r="A37" s="87" t="s">
        <v>58</v>
      </c>
      <c r="B37" s="88"/>
      <c r="C37" s="88"/>
      <c r="D37" s="89">
        <f aca="true" t="shared" si="6" ref="D37:M37">SUM(D38:D51)</f>
        <v>87606</v>
      </c>
      <c r="E37" s="90">
        <f t="shared" si="6"/>
        <v>2771</v>
      </c>
      <c r="F37" s="91">
        <f t="shared" si="6"/>
        <v>8390</v>
      </c>
      <c r="G37" s="90">
        <f t="shared" si="6"/>
        <v>15892</v>
      </c>
      <c r="H37" s="91">
        <f t="shared" si="6"/>
        <v>75387</v>
      </c>
      <c r="I37" s="90">
        <f t="shared" si="6"/>
        <v>5182</v>
      </c>
      <c r="J37" s="91">
        <f t="shared" si="6"/>
        <v>2199</v>
      </c>
      <c r="K37" s="90">
        <f t="shared" si="6"/>
        <v>3004</v>
      </c>
      <c r="L37" s="92">
        <f t="shared" si="6"/>
        <v>43607</v>
      </c>
      <c r="M37" s="90">
        <f t="shared" si="6"/>
        <v>44277</v>
      </c>
      <c r="N37" s="60">
        <f>SUM(N38:N51)-1</f>
        <v>1699</v>
      </c>
      <c r="O37" s="90">
        <f>SUM(O38:O51)+1</f>
        <v>8660</v>
      </c>
      <c r="P37" s="91">
        <f>SUM(P38:P51)</f>
        <v>6799</v>
      </c>
      <c r="Q37" s="90">
        <f>SUM(Q38:Q51)</f>
        <v>2031</v>
      </c>
      <c r="R37" s="92">
        <f>SUM(R38:R51)</f>
        <v>307504</v>
      </c>
    </row>
    <row r="38" spans="1:18" ht="17.25" customHeight="1">
      <c r="A38" s="38"/>
      <c r="B38" s="63" t="s">
        <v>43</v>
      </c>
      <c r="C38" s="93"/>
      <c r="D38" s="94">
        <v>0</v>
      </c>
      <c r="E38" s="66">
        <v>0</v>
      </c>
      <c r="F38" s="95">
        <v>5163</v>
      </c>
      <c r="G38" s="66">
        <v>2601</v>
      </c>
      <c r="H38" s="95">
        <v>366</v>
      </c>
      <c r="I38" s="66">
        <v>0</v>
      </c>
      <c r="J38" s="95">
        <v>192</v>
      </c>
      <c r="K38" s="66">
        <v>0</v>
      </c>
      <c r="L38" s="96">
        <v>0</v>
      </c>
      <c r="M38" s="66">
        <v>2765</v>
      </c>
      <c r="N38" s="39">
        <v>0</v>
      </c>
      <c r="O38" s="66">
        <v>525</v>
      </c>
      <c r="P38" s="95">
        <v>430</v>
      </c>
      <c r="Q38" s="44">
        <v>0</v>
      </c>
      <c r="R38" s="97">
        <f aca="true" t="shared" si="7" ref="R38:R51">SUM(D38:Q38)</f>
        <v>12042</v>
      </c>
    </row>
    <row r="39" spans="1:18" ht="12.75" customHeight="1">
      <c r="A39" s="38"/>
      <c r="B39" s="40" t="s">
        <v>44</v>
      </c>
      <c r="C39" s="72"/>
      <c r="D39" s="76">
        <v>0</v>
      </c>
      <c r="E39" s="44">
        <v>0</v>
      </c>
      <c r="F39" s="43">
        <v>0</v>
      </c>
      <c r="G39" s="44">
        <v>0</v>
      </c>
      <c r="H39" s="43">
        <v>0</v>
      </c>
      <c r="I39" s="44">
        <v>0</v>
      </c>
      <c r="J39" s="43">
        <v>0</v>
      </c>
      <c r="K39" s="44">
        <v>0</v>
      </c>
      <c r="L39" s="97">
        <v>0</v>
      </c>
      <c r="M39" s="44">
        <v>0</v>
      </c>
      <c r="N39" s="39">
        <v>746</v>
      </c>
      <c r="O39" s="44">
        <v>1502</v>
      </c>
      <c r="P39" s="43">
        <v>0</v>
      </c>
      <c r="Q39" s="44">
        <v>2031</v>
      </c>
      <c r="R39" s="97">
        <f t="shared" si="7"/>
        <v>4279</v>
      </c>
    </row>
    <row r="40" spans="1:18" ht="12.75" customHeight="1">
      <c r="A40" s="38"/>
      <c r="B40" s="40" t="s">
        <v>45</v>
      </c>
      <c r="C40" s="72"/>
      <c r="D40" s="76">
        <v>0</v>
      </c>
      <c r="E40" s="44">
        <v>0</v>
      </c>
      <c r="F40" s="43">
        <v>0</v>
      </c>
      <c r="G40" s="44">
        <v>0</v>
      </c>
      <c r="H40" s="43">
        <v>0</v>
      </c>
      <c r="I40" s="44">
        <v>0</v>
      </c>
      <c r="J40" s="43">
        <v>0</v>
      </c>
      <c r="K40" s="44">
        <v>0</v>
      </c>
      <c r="L40" s="97">
        <v>0</v>
      </c>
      <c r="M40" s="44">
        <v>0</v>
      </c>
      <c r="N40" s="39">
        <v>0</v>
      </c>
      <c r="O40" s="44">
        <v>0</v>
      </c>
      <c r="P40" s="43">
        <v>0</v>
      </c>
      <c r="Q40" s="44">
        <v>0</v>
      </c>
      <c r="R40" s="97">
        <f t="shared" si="7"/>
        <v>0</v>
      </c>
    </row>
    <row r="41" spans="1:18" ht="12.75" customHeight="1">
      <c r="A41" s="38"/>
      <c r="B41" s="48" t="s">
        <v>46</v>
      </c>
      <c r="C41" s="64"/>
      <c r="D41" s="76">
        <v>0</v>
      </c>
      <c r="E41" s="44">
        <v>1289</v>
      </c>
      <c r="F41" s="43">
        <v>0</v>
      </c>
      <c r="G41" s="44">
        <v>0</v>
      </c>
      <c r="H41" s="43">
        <v>0</v>
      </c>
      <c r="I41" s="44">
        <v>0</v>
      </c>
      <c r="J41" s="43">
        <v>0</v>
      </c>
      <c r="K41" s="44">
        <v>0</v>
      </c>
      <c r="L41" s="97">
        <v>0</v>
      </c>
      <c r="M41" s="44">
        <v>0</v>
      </c>
      <c r="N41" s="39">
        <v>641</v>
      </c>
      <c r="O41" s="44">
        <v>555</v>
      </c>
      <c r="P41" s="43">
        <v>0</v>
      </c>
      <c r="Q41" s="44">
        <v>0</v>
      </c>
      <c r="R41" s="97">
        <f t="shared" si="7"/>
        <v>2485</v>
      </c>
    </row>
    <row r="42" spans="1:18" ht="12.75" customHeight="1">
      <c r="A42" s="38"/>
      <c r="B42" s="40" t="s">
        <v>47</v>
      </c>
      <c r="C42" s="72"/>
      <c r="D42" s="76">
        <v>0</v>
      </c>
      <c r="E42" s="44">
        <v>0</v>
      </c>
      <c r="F42" s="43">
        <v>0</v>
      </c>
      <c r="G42" s="44">
        <v>0</v>
      </c>
      <c r="H42" s="43">
        <v>0</v>
      </c>
      <c r="I42" s="44">
        <v>0</v>
      </c>
      <c r="J42" s="43">
        <v>0</v>
      </c>
      <c r="K42" s="44">
        <v>0</v>
      </c>
      <c r="L42" s="97">
        <v>0</v>
      </c>
      <c r="M42" s="44">
        <v>0</v>
      </c>
      <c r="N42" s="39">
        <v>0</v>
      </c>
      <c r="O42" s="44">
        <v>0</v>
      </c>
      <c r="P42" s="43">
        <v>0</v>
      </c>
      <c r="Q42" s="44">
        <v>0</v>
      </c>
      <c r="R42" s="97">
        <f t="shared" si="7"/>
        <v>0</v>
      </c>
    </row>
    <row r="43" spans="1:18" ht="12.75" customHeight="1">
      <c r="A43" s="38"/>
      <c r="B43" s="40" t="s">
        <v>48</v>
      </c>
      <c r="C43" s="72"/>
      <c r="D43" s="76">
        <v>0</v>
      </c>
      <c r="E43" s="44">
        <v>1288</v>
      </c>
      <c r="F43" s="43">
        <v>0</v>
      </c>
      <c r="G43" s="44">
        <v>0</v>
      </c>
      <c r="H43" s="43">
        <v>0</v>
      </c>
      <c r="I43" s="44">
        <v>0</v>
      </c>
      <c r="J43" s="43">
        <v>17</v>
      </c>
      <c r="K43" s="44">
        <v>0</v>
      </c>
      <c r="L43" s="97">
        <v>0</v>
      </c>
      <c r="M43" s="44">
        <v>0</v>
      </c>
      <c r="N43" s="39">
        <v>12</v>
      </c>
      <c r="O43" s="44">
        <v>2178</v>
      </c>
      <c r="P43" s="43">
        <v>0</v>
      </c>
      <c r="Q43" s="44">
        <v>0</v>
      </c>
      <c r="R43" s="97">
        <f t="shared" si="7"/>
        <v>3495</v>
      </c>
    </row>
    <row r="44" spans="1:18" ht="12.75" customHeight="1">
      <c r="A44" s="38"/>
      <c r="B44" s="40" t="s">
        <v>59</v>
      </c>
      <c r="C44" s="72"/>
      <c r="D44" s="76">
        <v>87606</v>
      </c>
      <c r="E44" s="44">
        <v>0</v>
      </c>
      <c r="F44" s="43">
        <v>3227</v>
      </c>
      <c r="G44" s="44">
        <v>13291</v>
      </c>
      <c r="H44" s="43">
        <v>74957</v>
      </c>
      <c r="I44" s="44">
        <v>5182</v>
      </c>
      <c r="J44" s="43">
        <v>0</v>
      </c>
      <c r="K44" s="44">
        <v>0</v>
      </c>
      <c r="L44" s="97">
        <v>0</v>
      </c>
      <c r="M44" s="44">
        <v>41512</v>
      </c>
      <c r="N44" s="39">
        <v>301</v>
      </c>
      <c r="O44" s="44">
        <v>2652</v>
      </c>
      <c r="P44" s="43">
        <v>0</v>
      </c>
      <c r="Q44" s="44">
        <v>0</v>
      </c>
      <c r="R44" s="97">
        <f t="shared" si="7"/>
        <v>228728</v>
      </c>
    </row>
    <row r="45" spans="1:18" ht="12.75" customHeight="1">
      <c r="A45" s="38"/>
      <c r="B45" s="48" t="s">
        <v>50</v>
      </c>
      <c r="C45" s="64"/>
      <c r="D45" s="76">
        <v>0</v>
      </c>
      <c r="E45" s="44">
        <v>0</v>
      </c>
      <c r="F45" s="43">
        <v>0</v>
      </c>
      <c r="G45" s="44">
        <v>0</v>
      </c>
      <c r="H45" s="43">
        <v>0</v>
      </c>
      <c r="I45" s="44">
        <v>0</v>
      </c>
      <c r="J45" s="43">
        <v>0</v>
      </c>
      <c r="K45" s="44">
        <v>0</v>
      </c>
      <c r="L45" s="97">
        <v>0</v>
      </c>
      <c r="M45" s="44">
        <v>0</v>
      </c>
      <c r="N45" s="39">
        <v>0</v>
      </c>
      <c r="O45" s="44">
        <v>0</v>
      </c>
      <c r="P45" s="43">
        <v>0</v>
      </c>
      <c r="Q45" s="44">
        <v>0</v>
      </c>
      <c r="R45" s="97">
        <f t="shared" si="7"/>
        <v>0</v>
      </c>
    </row>
    <row r="46" spans="1:18" ht="12.75" customHeight="1">
      <c r="A46" s="38"/>
      <c r="B46" s="40" t="s">
        <v>51</v>
      </c>
      <c r="C46" s="72"/>
      <c r="D46" s="76">
        <v>0</v>
      </c>
      <c r="E46" s="44">
        <v>0</v>
      </c>
      <c r="F46" s="43">
        <v>0</v>
      </c>
      <c r="G46" s="44">
        <v>0</v>
      </c>
      <c r="H46" s="43">
        <v>64</v>
      </c>
      <c r="I46" s="44">
        <v>0</v>
      </c>
      <c r="J46" s="43">
        <v>1990</v>
      </c>
      <c r="K46" s="44">
        <v>0</v>
      </c>
      <c r="L46" s="97">
        <v>16998</v>
      </c>
      <c r="M46" s="44">
        <v>0</v>
      </c>
      <c r="N46" s="39">
        <v>0</v>
      </c>
      <c r="O46" s="44">
        <v>1247</v>
      </c>
      <c r="P46" s="43">
        <v>6369</v>
      </c>
      <c r="Q46" s="44">
        <v>0</v>
      </c>
      <c r="R46" s="97">
        <f t="shared" si="7"/>
        <v>26668</v>
      </c>
    </row>
    <row r="47" spans="1:18" ht="12.75" customHeight="1">
      <c r="A47" s="38"/>
      <c r="B47" s="47" t="s">
        <v>52</v>
      </c>
      <c r="C47" s="80"/>
      <c r="D47" s="76">
        <v>0</v>
      </c>
      <c r="E47" s="44">
        <v>194</v>
      </c>
      <c r="F47" s="43">
        <v>0</v>
      </c>
      <c r="G47" s="44">
        <v>0</v>
      </c>
      <c r="H47" s="43">
        <v>0</v>
      </c>
      <c r="I47" s="44">
        <v>0</v>
      </c>
      <c r="J47" s="43">
        <v>0</v>
      </c>
      <c r="K47" s="44">
        <v>3004</v>
      </c>
      <c r="L47" s="97">
        <v>0</v>
      </c>
      <c r="M47" s="44">
        <v>0</v>
      </c>
      <c r="N47" s="39">
        <v>0</v>
      </c>
      <c r="O47" s="44">
        <v>0</v>
      </c>
      <c r="P47" s="43">
        <v>0</v>
      </c>
      <c r="Q47" s="44">
        <v>0</v>
      </c>
      <c r="R47" s="97">
        <f t="shared" si="7"/>
        <v>3198</v>
      </c>
    </row>
    <row r="48" spans="1:18" ht="12.75" customHeight="1">
      <c r="A48" s="38"/>
      <c r="B48" s="47" t="s">
        <v>53</v>
      </c>
      <c r="C48" s="80"/>
      <c r="D48" s="76">
        <v>0</v>
      </c>
      <c r="E48" s="44">
        <v>0</v>
      </c>
      <c r="F48" s="43">
        <v>0</v>
      </c>
      <c r="G48" s="44">
        <v>0</v>
      </c>
      <c r="H48" s="43">
        <v>0</v>
      </c>
      <c r="I48" s="44">
        <v>0</v>
      </c>
      <c r="J48" s="43">
        <v>0</v>
      </c>
      <c r="K48" s="44">
        <v>0</v>
      </c>
      <c r="L48" s="97">
        <v>26609</v>
      </c>
      <c r="M48" s="44">
        <v>0</v>
      </c>
      <c r="N48" s="39">
        <v>0</v>
      </c>
      <c r="O48" s="44">
        <v>0</v>
      </c>
      <c r="P48" s="43">
        <v>0</v>
      </c>
      <c r="Q48" s="44">
        <v>0</v>
      </c>
      <c r="R48" s="97">
        <f t="shared" si="7"/>
        <v>26609</v>
      </c>
    </row>
    <row r="49" spans="1:18" ht="12.75" customHeight="1">
      <c r="A49" s="38"/>
      <c r="B49" s="47" t="s">
        <v>54</v>
      </c>
      <c r="C49" s="80"/>
      <c r="D49" s="76">
        <v>0</v>
      </c>
      <c r="E49" s="44">
        <v>0</v>
      </c>
      <c r="F49" s="43">
        <v>0</v>
      </c>
      <c r="G49" s="44">
        <v>0</v>
      </c>
      <c r="H49" s="43">
        <v>0</v>
      </c>
      <c r="I49" s="44">
        <v>0</v>
      </c>
      <c r="J49" s="43">
        <v>0</v>
      </c>
      <c r="K49" s="44">
        <v>0</v>
      </c>
      <c r="L49" s="97">
        <v>0</v>
      </c>
      <c r="M49" s="44">
        <v>0</v>
      </c>
      <c r="N49" s="39">
        <v>0</v>
      </c>
      <c r="O49" s="44">
        <v>0</v>
      </c>
      <c r="P49" s="43">
        <v>0</v>
      </c>
      <c r="Q49" s="44">
        <v>0</v>
      </c>
      <c r="R49" s="97">
        <f t="shared" si="7"/>
        <v>0</v>
      </c>
    </row>
    <row r="50" spans="1:18" ht="12.75" customHeight="1">
      <c r="A50" s="38"/>
      <c r="B50" s="47" t="s">
        <v>55</v>
      </c>
      <c r="C50" s="80"/>
      <c r="D50" s="76">
        <v>0</v>
      </c>
      <c r="E50" s="44">
        <v>0</v>
      </c>
      <c r="F50" s="43">
        <v>0</v>
      </c>
      <c r="G50" s="44">
        <v>0</v>
      </c>
      <c r="H50" s="43">
        <v>0</v>
      </c>
      <c r="I50" s="44">
        <v>0</v>
      </c>
      <c r="J50" s="43">
        <v>0</v>
      </c>
      <c r="K50" s="44">
        <v>0</v>
      </c>
      <c r="L50" s="97">
        <v>0</v>
      </c>
      <c r="M50" s="44">
        <v>0</v>
      </c>
      <c r="N50" s="39">
        <v>0</v>
      </c>
      <c r="O50" s="44">
        <v>0</v>
      </c>
      <c r="P50" s="43">
        <v>0</v>
      </c>
      <c r="Q50" s="44">
        <v>0</v>
      </c>
      <c r="R50" s="97">
        <f t="shared" si="7"/>
        <v>0</v>
      </c>
    </row>
    <row r="51" spans="1:18" ht="12.75" customHeight="1">
      <c r="A51" s="38"/>
      <c r="B51" s="48" t="s">
        <v>60</v>
      </c>
      <c r="C51" s="82"/>
      <c r="D51" s="76">
        <v>0</v>
      </c>
      <c r="E51" s="44">
        <v>0</v>
      </c>
      <c r="F51" s="43">
        <v>0</v>
      </c>
      <c r="G51" s="44">
        <v>0</v>
      </c>
      <c r="H51" s="43">
        <v>0</v>
      </c>
      <c r="I51" s="44">
        <v>0</v>
      </c>
      <c r="J51" s="43">
        <v>0</v>
      </c>
      <c r="K51" s="44">
        <v>0</v>
      </c>
      <c r="L51" s="97">
        <v>0</v>
      </c>
      <c r="M51" s="44">
        <v>0</v>
      </c>
      <c r="N51" s="39">
        <v>0</v>
      </c>
      <c r="O51" s="44">
        <v>0</v>
      </c>
      <c r="P51" s="43">
        <v>0</v>
      </c>
      <c r="Q51" s="44">
        <v>0</v>
      </c>
      <c r="R51" s="97">
        <f t="shared" si="7"/>
        <v>0</v>
      </c>
    </row>
    <row r="52" spans="1:18" ht="6.75" customHeight="1">
      <c r="A52" s="98"/>
      <c r="B52" s="99"/>
      <c r="C52" s="100"/>
      <c r="D52" s="39"/>
      <c r="E52" s="101"/>
      <c r="F52" s="39"/>
      <c r="G52" s="101"/>
      <c r="H52" s="39"/>
      <c r="I52" s="101"/>
      <c r="J52" s="39"/>
      <c r="K52" s="101"/>
      <c r="L52" s="39"/>
      <c r="M52" s="102"/>
      <c r="N52" s="39"/>
      <c r="O52" s="101"/>
      <c r="P52" s="39"/>
      <c r="Q52" s="101"/>
      <c r="R52" s="102"/>
    </row>
    <row r="53" spans="1:18" ht="18.75" customHeight="1">
      <c r="A53" s="23" t="s">
        <v>61</v>
      </c>
      <c r="B53" s="103"/>
      <c r="C53" s="104"/>
      <c r="D53" s="58">
        <f aca="true" t="shared" si="8" ref="D53:R53">SUM(D54:D58)</f>
        <v>36615</v>
      </c>
      <c r="E53" s="59">
        <f t="shared" si="8"/>
        <v>0</v>
      </c>
      <c r="F53" s="60">
        <f t="shared" si="8"/>
        <v>15435</v>
      </c>
      <c r="G53" s="59">
        <f t="shared" si="8"/>
        <v>1255</v>
      </c>
      <c r="H53" s="60">
        <f t="shared" si="8"/>
        <v>4109</v>
      </c>
      <c r="I53" s="59">
        <f t="shared" si="8"/>
        <v>5403</v>
      </c>
      <c r="J53" s="60">
        <f t="shared" si="8"/>
        <v>58</v>
      </c>
      <c r="K53" s="59">
        <f t="shared" si="8"/>
        <v>0</v>
      </c>
      <c r="L53" s="61">
        <f t="shared" si="8"/>
        <v>9270</v>
      </c>
      <c r="M53" s="59">
        <f t="shared" si="8"/>
        <v>2538</v>
      </c>
      <c r="N53" s="60">
        <f t="shared" si="8"/>
        <v>0</v>
      </c>
      <c r="O53" s="59">
        <f t="shared" si="8"/>
        <v>28</v>
      </c>
      <c r="P53" s="60">
        <f t="shared" si="8"/>
        <v>4260</v>
      </c>
      <c r="Q53" s="59">
        <f t="shared" si="8"/>
        <v>1893</v>
      </c>
      <c r="R53" s="61">
        <f t="shared" si="8"/>
        <v>80864</v>
      </c>
    </row>
    <row r="54" spans="1:18" ht="18.75" customHeight="1">
      <c r="A54" s="62"/>
      <c r="B54" s="63" t="s">
        <v>62</v>
      </c>
      <c r="C54" s="105"/>
      <c r="D54" s="106"/>
      <c r="E54" s="107">
        <v>0</v>
      </c>
      <c r="F54" s="108">
        <v>0</v>
      </c>
      <c r="G54" s="107"/>
      <c r="H54" s="108"/>
      <c r="I54" s="107"/>
      <c r="J54" s="108">
        <v>0</v>
      </c>
      <c r="K54" s="107">
        <v>0</v>
      </c>
      <c r="L54" s="109">
        <v>0</v>
      </c>
      <c r="M54" s="107">
        <v>0</v>
      </c>
      <c r="N54" s="108">
        <v>0</v>
      </c>
      <c r="O54" s="107"/>
      <c r="P54" s="108">
        <v>0</v>
      </c>
      <c r="Q54" s="42">
        <v>0</v>
      </c>
      <c r="R54" s="45">
        <f>SUM(D54:Q54)</f>
        <v>0</v>
      </c>
    </row>
    <row r="55" spans="1:18" ht="12.75" customHeight="1">
      <c r="A55" s="38"/>
      <c r="B55" s="48" t="s">
        <v>63</v>
      </c>
      <c r="C55" s="82"/>
      <c r="D55" s="41">
        <v>36615</v>
      </c>
      <c r="E55" s="42">
        <v>0</v>
      </c>
      <c r="F55" s="46">
        <v>15435</v>
      </c>
      <c r="G55" s="42">
        <v>1255</v>
      </c>
      <c r="H55" s="46">
        <v>4109</v>
      </c>
      <c r="I55" s="42">
        <v>5403</v>
      </c>
      <c r="J55" s="46">
        <v>58</v>
      </c>
      <c r="K55" s="42">
        <v>0</v>
      </c>
      <c r="L55" s="45">
        <v>132</v>
      </c>
      <c r="M55" s="42">
        <v>2538</v>
      </c>
      <c r="N55" s="46">
        <v>0</v>
      </c>
      <c r="O55" s="42">
        <v>28</v>
      </c>
      <c r="P55" s="46">
        <v>0</v>
      </c>
      <c r="Q55" s="42">
        <v>1893</v>
      </c>
      <c r="R55" s="45">
        <f>SUM(D55:Q55)</f>
        <v>67466</v>
      </c>
    </row>
    <row r="56" spans="1:18" ht="12.75" customHeight="1">
      <c r="A56" s="38"/>
      <c r="B56" s="48" t="s">
        <v>50</v>
      </c>
      <c r="C56" s="82"/>
      <c r="D56" s="41">
        <v>0</v>
      </c>
      <c r="E56" s="42">
        <v>0</v>
      </c>
      <c r="F56" s="46">
        <v>0</v>
      </c>
      <c r="G56" s="42">
        <v>0</v>
      </c>
      <c r="H56" s="46">
        <v>0</v>
      </c>
      <c r="I56" s="42">
        <v>0</v>
      </c>
      <c r="J56" s="46">
        <v>0</v>
      </c>
      <c r="K56" s="42">
        <v>0</v>
      </c>
      <c r="L56" s="45">
        <v>0</v>
      </c>
      <c r="M56" s="42">
        <v>0</v>
      </c>
      <c r="N56" s="46">
        <v>0</v>
      </c>
      <c r="O56" s="42">
        <v>0</v>
      </c>
      <c r="P56" s="46">
        <v>4260</v>
      </c>
      <c r="Q56" s="42">
        <v>0</v>
      </c>
      <c r="R56" s="45">
        <f>SUM(D56:Q56)</f>
        <v>4260</v>
      </c>
    </row>
    <row r="57" spans="1:18" ht="12.75" customHeight="1">
      <c r="A57" s="38"/>
      <c r="B57" s="48" t="s">
        <v>51</v>
      </c>
      <c r="C57" s="82"/>
      <c r="D57" s="41">
        <v>0</v>
      </c>
      <c r="E57" s="42">
        <v>0</v>
      </c>
      <c r="F57" s="46">
        <v>0</v>
      </c>
      <c r="G57" s="42">
        <v>0</v>
      </c>
      <c r="H57" s="46">
        <v>0</v>
      </c>
      <c r="I57" s="42">
        <v>0</v>
      </c>
      <c r="J57" s="46">
        <v>0</v>
      </c>
      <c r="K57" s="42">
        <v>0</v>
      </c>
      <c r="L57" s="45">
        <v>9138</v>
      </c>
      <c r="M57" s="42">
        <v>0</v>
      </c>
      <c r="N57" s="46">
        <v>0</v>
      </c>
      <c r="O57" s="42">
        <v>0</v>
      </c>
      <c r="P57" s="46">
        <v>0</v>
      </c>
      <c r="Q57" s="42">
        <v>0</v>
      </c>
      <c r="R57" s="45">
        <f>SUM(D57:Q57)</f>
        <v>9138</v>
      </c>
    </row>
    <row r="58" spans="1:18" ht="6.75" customHeight="1">
      <c r="A58" s="18"/>
      <c r="B58" s="39"/>
      <c r="C58" s="102"/>
      <c r="D58" s="41"/>
      <c r="E58" s="42"/>
      <c r="F58" s="46"/>
      <c r="G58" s="42"/>
      <c r="H58" s="46"/>
      <c r="I58" s="42"/>
      <c r="J58" s="46"/>
      <c r="K58" s="42"/>
      <c r="L58" s="45"/>
      <c r="M58" s="42"/>
      <c r="N58" s="46"/>
      <c r="O58" s="42"/>
      <c r="P58" s="46"/>
      <c r="Q58" s="42"/>
      <c r="R58" s="45"/>
    </row>
    <row r="59" spans="1:18" ht="21" customHeight="1">
      <c r="A59" s="23" t="s">
        <v>64</v>
      </c>
      <c r="B59" s="103"/>
      <c r="C59" s="104"/>
      <c r="D59" s="58">
        <f aca="true" t="shared" si="9" ref="D59:R59">+D37+D53</f>
        <v>124221</v>
      </c>
      <c r="E59" s="59">
        <f t="shared" si="9"/>
        <v>2771</v>
      </c>
      <c r="F59" s="60">
        <f t="shared" si="9"/>
        <v>23825</v>
      </c>
      <c r="G59" s="59">
        <f t="shared" si="9"/>
        <v>17147</v>
      </c>
      <c r="H59" s="60">
        <f t="shared" si="9"/>
        <v>79496</v>
      </c>
      <c r="I59" s="59">
        <f t="shared" si="9"/>
        <v>10585</v>
      </c>
      <c r="J59" s="60">
        <f t="shared" si="9"/>
        <v>2257</v>
      </c>
      <c r="K59" s="59">
        <f t="shared" si="9"/>
        <v>3004</v>
      </c>
      <c r="L59" s="61">
        <f t="shared" si="9"/>
        <v>52877</v>
      </c>
      <c r="M59" s="59">
        <f t="shared" si="9"/>
        <v>46815</v>
      </c>
      <c r="N59" s="60">
        <f t="shared" si="9"/>
        <v>1699</v>
      </c>
      <c r="O59" s="59">
        <f t="shared" si="9"/>
        <v>8688</v>
      </c>
      <c r="P59" s="60">
        <f t="shared" si="9"/>
        <v>11059</v>
      </c>
      <c r="Q59" s="59">
        <f t="shared" si="9"/>
        <v>3924</v>
      </c>
      <c r="R59" s="61">
        <f t="shared" si="9"/>
        <v>388368</v>
      </c>
    </row>
    <row r="60" ht="12.75">
      <c r="B60" s="39"/>
    </row>
    <row r="61" ht="12.75">
      <c r="B61" s="39"/>
    </row>
    <row r="62" ht="12.75">
      <c r="B62" s="39"/>
    </row>
    <row r="63" ht="12.75">
      <c r="B63" s="39"/>
    </row>
    <row r="64" ht="12.75">
      <c r="B64" s="39"/>
    </row>
    <row r="65" ht="12.75">
      <c r="B65" s="39"/>
    </row>
    <row r="66" ht="12.75">
      <c r="B66" s="39"/>
    </row>
    <row r="67" ht="12.75">
      <c r="B67" s="39"/>
    </row>
    <row r="68" ht="12.75">
      <c r="B68" s="39"/>
    </row>
    <row r="69" ht="12.75">
      <c r="B69" s="39"/>
    </row>
    <row r="70" ht="12.75">
      <c r="B70" s="39"/>
    </row>
    <row r="71" ht="12.75">
      <c r="B71" s="39"/>
    </row>
    <row r="72" ht="12.75">
      <c r="B72" s="39"/>
    </row>
    <row r="73" ht="12.75">
      <c r="B73" s="39"/>
    </row>
    <row r="74" ht="12.75">
      <c r="B74" s="39"/>
    </row>
    <row r="75" ht="12.75">
      <c r="B75" s="39"/>
    </row>
    <row r="76" ht="12.75">
      <c r="B76" s="39"/>
    </row>
    <row r="77" ht="12.75">
      <c r="B77" s="39"/>
    </row>
    <row r="78" ht="12.75">
      <c r="B78" s="39"/>
    </row>
    <row r="79" ht="12.75">
      <c r="B79" s="39"/>
    </row>
    <row r="80" ht="12.75">
      <c r="B80" s="39"/>
    </row>
    <row r="81" ht="12.75">
      <c r="B81" s="39"/>
    </row>
    <row r="82" ht="12.75">
      <c r="B82" s="39"/>
    </row>
    <row r="83" ht="12.75">
      <c r="B83" s="39"/>
    </row>
    <row r="84" ht="12.75">
      <c r="B84" s="39"/>
    </row>
    <row r="85" ht="12.75">
      <c r="B85" s="39"/>
    </row>
    <row r="86" ht="12.75">
      <c r="B86" s="39"/>
    </row>
    <row r="87" ht="12.75">
      <c r="B87" s="39"/>
    </row>
    <row r="88" ht="12.75">
      <c r="B88" s="39"/>
    </row>
    <row r="89" ht="12.75">
      <c r="B89" s="39"/>
    </row>
    <row r="90" ht="12.75">
      <c r="B90" s="39"/>
    </row>
    <row r="91" ht="12.75">
      <c r="B91" s="39"/>
    </row>
    <row r="92" ht="12.75">
      <c r="B92" s="39"/>
    </row>
    <row r="93" ht="12.75">
      <c r="B93" s="39"/>
    </row>
    <row r="94" ht="12.75">
      <c r="B94" s="39"/>
    </row>
    <row r="95" ht="12.75">
      <c r="B95" s="39"/>
    </row>
    <row r="96" ht="12.75">
      <c r="B96" s="39"/>
    </row>
    <row r="97" ht="12.75">
      <c r="B97" s="39"/>
    </row>
    <row r="98" ht="12.75">
      <c r="B98" s="39"/>
    </row>
    <row r="99" ht="12.75">
      <c r="B99" s="39"/>
    </row>
    <row r="100" ht="12.75">
      <c r="B100" s="39"/>
    </row>
    <row r="101" ht="12.75">
      <c r="B101" s="39"/>
    </row>
    <row r="102" ht="12.75">
      <c r="B102" s="39"/>
    </row>
    <row r="103" ht="12.75">
      <c r="B103" s="39"/>
    </row>
    <row r="104" ht="12.75">
      <c r="B104" s="39"/>
    </row>
    <row r="105" ht="12.75">
      <c r="B105" s="39"/>
    </row>
    <row r="106" ht="12.75">
      <c r="B106" s="39"/>
    </row>
    <row r="107" ht="12.75">
      <c r="B107" s="39"/>
    </row>
    <row r="108" ht="12.75">
      <c r="B108" s="39"/>
    </row>
    <row r="109" ht="12.75">
      <c r="B109" s="39"/>
    </row>
    <row r="110" ht="12.75">
      <c r="B110" s="39"/>
    </row>
    <row r="111" ht="12.75">
      <c r="B111" s="39"/>
    </row>
    <row r="112" ht="12.75">
      <c r="B112" s="39"/>
    </row>
    <row r="113" ht="12.75">
      <c r="B113" s="39"/>
    </row>
    <row r="114" ht="12.75">
      <c r="B114" s="39"/>
    </row>
    <row r="115" ht="12.75">
      <c r="B115" s="39"/>
    </row>
    <row r="116" ht="12.75">
      <c r="B116" s="39"/>
    </row>
    <row r="117" ht="12.75">
      <c r="B117" s="39"/>
    </row>
    <row r="118" ht="12.75">
      <c r="B118" s="39"/>
    </row>
    <row r="119" ht="12.75">
      <c r="B119" s="39"/>
    </row>
    <row r="120" ht="12.75">
      <c r="B120" s="39"/>
    </row>
    <row r="121" ht="12.75">
      <c r="B121" s="39"/>
    </row>
    <row r="122" ht="12.75">
      <c r="B122" s="39"/>
    </row>
    <row r="123" ht="12.75">
      <c r="B123" s="39"/>
    </row>
    <row r="124" ht="12.75">
      <c r="B124" s="39"/>
    </row>
    <row r="125" ht="12.75">
      <c r="B125" s="39"/>
    </row>
    <row r="126" ht="12.75">
      <c r="B126" s="39"/>
    </row>
    <row r="127" ht="12.75">
      <c r="B127" s="39"/>
    </row>
    <row r="128" ht="12.75">
      <c r="B128" s="39"/>
    </row>
    <row r="129" ht="12.75">
      <c r="B129" s="39"/>
    </row>
    <row r="130" ht="12.75">
      <c r="B130" s="39"/>
    </row>
    <row r="131" ht="12.75">
      <c r="B131" s="39"/>
    </row>
    <row r="132" ht="12.75">
      <c r="B132" s="39"/>
    </row>
    <row r="133" ht="12.75">
      <c r="B133" s="39"/>
    </row>
    <row r="134" ht="12.75">
      <c r="B134" s="39"/>
    </row>
    <row r="135" ht="12.75">
      <c r="B135" s="39"/>
    </row>
    <row r="136" ht="12.75">
      <c r="B136" s="39"/>
    </row>
    <row r="137" ht="12.75">
      <c r="B137" s="39"/>
    </row>
    <row r="138" ht="12.75">
      <c r="B138" s="39"/>
    </row>
    <row r="139" ht="12.75">
      <c r="B139" s="39"/>
    </row>
    <row r="140" ht="12.75">
      <c r="B140" s="39"/>
    </row>
    <row r="141" ht="12.75">
      <c r="B141" s="39"/>
    </row>
    <row r="142" ht="12.75">
      <c r="B142" s="39"/>
    </row>
    <row r="143" ht="12.75">
      <c r="B143" s="39"/>
    </row>
    <row r="144" ht="12.75">
      <c r="B144" s="39"/>
    </row>
    <row r="145" ht="12.75">
      <c r="B145" s="39"/>
    </row>
    <row r="146" ht="12.75">
      <c r="B146" s="39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1998-07-14T17:45:45Z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