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600" tabRatio="599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<sst xmlns="http://schemas.openxmlformats.org/spreadsheetml/2006/main" count="87" uniqueCount="66">
  <si>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(En miles de Nuevos Soles)</t>
  </si>
  <si>
    <t>EXPRESADO EN CIFRAS AJUSTADAS A LA INFLACIÓN</t>
  </si>
  <si>
    <t>CONCEPTOS</t>
  </si>
  <si>
    <t xml:space="preserve">La </t>
  </si>
  <si>
    <t>La</t>
  </si>
  <si>
    <t>Secrex</t>
  </si>
  <si>
    <t>Generali</t>
  </si>
  <si>
    <t>Santander</t>
  </si>
  <si>
    <t>Total</t>
  </si>
  <si>
    <t>América</t>
  </si>
  <si>
    <t>Porvenir</t>
  </si>
  <si>
    <t>Vitalicia</t>
  </si>
  <si>
    <t>Real</t>
  </si>
  <si>
    <t>Positiva</t>
  </si>
  <si>
    <t>Suiza</t>
  </si>
  <si>
    <t>Peruana</t>
  </si>
  <si>
    <t>Aetna</t>
  </si>
  <si>
    <t>Perú</t>
  </si>
  <si>
    <t>Vida</t>
  </si>
  <si>
    <t>RESERVAS TÉCNICAS PREVISIONALES</t>
  </si>
  <si>
    <t>RESERVA DE RIESGOS EN CURSO</t>
  </si>
  <si>
    <t>RESERVA PARA RIESGOS CATASTRÓFICOS</t>
  </si>
  <si>
    <t xml:space="preserve">PATRIMONIO DE SOLVENCIA </t>
  </si>
  <si>
    <t>FONDO DE GARANTÍA</t>
  </si>
  <si>
    <t>CAJA</t>
  </si>
  <si>
    <t>DEPÓSITOS E IMPOSICIONES SISTEMA FINANCIERO</t>
  </si>
  <si>
    <t>VALORES EMITIDOS POR EL GBNO. CENTRAL O BCR</t>
  </si>
  <si>
    <t>TITULOS REPRES.:BONOS EMIT. POR EL SIST. FINANCIERO</t>
  </si>
  <si>
    <t>LETRAS,CÉDULAS HIPOTECARIAS</t>
  </si>
  <si>
    <t>BONOS EMPRESARIALES CALIFICADOS</t>
  </si>
  <si>
    <t>ACCIONES COTIZADAS EN BOLSA</t>
  </si>
  <si>
    <t>INVERSIONES EN EL EXTERIOR</t>
  </si>
  <si>
    <t>INMUEBLES</t>
  </si>
  <si>
    <t>PRIMAS POR COBRAR A AFP</t>
  </si>
  <si>
    <t>PRIMAS NO VENCIDAS Y NO DEVENGADAS</t>
  </si>
  <si>
    <t>PRESTAMOS ASEGURADOS VIDA</t>
  </si>
  <si>
    <t>PRIMAS POR COBRAR A CEDENTES</t>
  </si>
  <si>
    <t>OTRAS INVERSIONES</t>
  </si>
  <si>
    <t>Internacional</t>
  </si>
  <si>
    <t>ACCIONES COTIZADAS Y FONDOS MUTUOS</t>
  </si>
  <si>
    <t>El Pacífico</t>
  </si>
  <si>
    <t>Popular y</t>
  </si>
  <si>
    <t>Sul</t>
  </si>
  <si>
    <t xml:space="preserve">Wiese </t>
  </si>
  <si>
    <t>General</t>
  </si>
  <si>
    <t>OBLIGACIONES TÉCNICAS (1)</t>
  </si>
  <si>
    <t>INVERSIONES Y ACTIVOS ELEGIBLES APLICADOS                  DE ACUERDO A LOS LÍMITES LEGALES (2)</t>
  </si>
  <si>
    <t>INVERSIONES Y ACTIVOS  ELEGIBLES NO APLICADOS (3)</t>
  </si>
  <si>
    <t>INVERSIONES NO ELEGIBLES (4)</t>
  </si>
  <si>
    <t>SUPERAVIT (DÉFICIT) DE INVERSIÓN :  (2) - (1)</t>
  </si>
  <si>
    <t>INVERSIONES NO APLICADAS Y NO ELEGIBLES : (3) + (4)</t>
  </si>
  <si>
    <t>CAPTACIONES DE INSTITUCIONES FINANCIERAS</t>
  </si>
  <si>
    <t>ACCIONES NO COTIZADAS Y FONDOS MUTUOS</t>
  </si>
  <si>
    <t>OTRAS INVERSIONES AUTORIZADAS POR LA SBS.</t>
  </si>
  <si>
    <t>Interseguro</t>
  </si>
  <si>
    <t>La Fénix</t>
  </si>
  <si>
    <t>Rímac</t>
  </si>
  <si>
    <t>Altas</t>
  </si>
  <si>
    <t>Cumbres</t>
  </si>
  <si>
    <t>Peruano</t>
  </si>
  <si>
    <t>Mapfre</t>
  </si>
  <si>
    <t>PRIMAS DIFERIDAS</t>
  </si>
  <si>
    <t xml:space="preserve">OBLIGACIONES E INVERSIONES </t>
  </si>
  <si>
    <t>SINIESTROS PENDIENTES</t>
  </si>
  <si>
    <t>MATEMÁTICAS DE VIDA</t>
  </si>
  <si>
    <t>Al 31 DE JULIO DE 1999</t>
  </si>
</sst>
</file>

<file path=xl/styles.xml><?xml version="1.0" encoding="utf-8"?>
<styleSheet xmlns="http://schemas.openxmlformats.org/spreadsheetml/2006/main">
  <numFmts count="7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S/.&quot;#,##0;\-&quot;S/.&quot;#,##0"/>
    <numFmt numFmtId="195" formatCode="&quot;S/.&quot;#,##0;[Red]\-&quot;S/.&quot;#,##0"/>
    <numFmt numFmtId="196" formatCode="&quot;S/.&quot;#,##0.00;\-&quot;S/.&quot;#,##0.00"/>
    <numFmt numFmtId="197" formatCode="&quot;S/.&quot;#,##0.00;[Red]\-&quot;S/.&quot;#,##0.00"/>
    <numFmt numFmtId="198" formatCode="_-&quot;S/.&quot;* #,##0_-;\-&quot;S/.&quot;* #,##0_-;_-&quot;S/.&quot;* &quot;-&quot;_-;_-@_-"/>
    <numFmt numFmtId="199" formatCode="_-* #,##0_-;\-* #,##0_-;_-* &quot;-&quot;_-;_-@_-"/>
    <numFmt numFmtId="200" formatCode="_-&quot;S/.&quot;* #,##0.00_-;\-&quot;S/.&quot;* #,##0.00_-;_-&quot;S/.&quot;* &quot;-&quot;??_-;_-@_-"/>
    <numFmt numFmtId="201" formatCode="_-* #,##0.00_-;\-* #,##0.00_-;_-* &quot;-&quot;??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#,##0\ &quot;Pts&quot;_);\(#,##0\ &quot;Pts&quot;\)"/>
    <numFmt numFmtId="209" formatCode="#,##0\ &quot;Pts&quot;_);[Red]\(#,##0\ &quot;Pts&quot;\)"/>
    <numFmt numFmtId="210" formatCode="#,##0.00\ &quot;Pts&quot;_);\(#,##0.00\ &quot;Pts&quot;\)"/>
    <numFmt numFmtId="211" formatCode="#,##0.00\ &quot;Pts&quot;_);[Red]\(#,##0.00\ &quot;Pts&quot;\)"/>
    <numFmt numFmtId="212" formatCode="_ * #,##0_)\ &quot;Pts&quot;_ ;_ * \(#,##0\)\ &quot;Pts&quot;_ ;_ * &quot;-&quot;_)\ &quot;Pts&quot;_ ;_ @_ "/>
    <numFmt numFmtId="213" formatCode="_ * #,##0_)\ _P_t_s_ ;_ * \(#,##0\)\ _P_t_s_ ;_ * &quot;-&quot;_)\ _P_t_s_ ;_ @_ "/>
    <numFmt numFmtId="214" formatCode="_ * #,##0.00_)\ &quot;Pts&quot;_ ;_ * \(#,##0.00\)\ &quot;Pts&quot;_ ;_ * &quot;-&quot;??_)\ &quot;Pts&quot;_ ;_ @_ "/>
    <numFmt numFmtId="215" formatCode="_ * #,##0.00_)\ _P_t_s_ ;_ * \(#,##0.00\)\ _P_t_s_ ;_ * &quot;-&quot;??_)\ _P_t_s_ ;_ @_ "/>
    <numFmt numFmtId="216" formatCode="&quot;S/.&quot;\ #,##0_);\(&quot;S/.&quot;\ #,##0\)"/>
    <numFmt numFmtId="217" formatCode="&quot;S/.&quot;\ #,##0_);[Red]\(&quot;S/.&quot;\ #,##0\)"/>
    <numFmt numFmtId="218" formatCode="&quot;S/.&quot;\ #,##0.00_);\(&quot;S/.&quot;\ #,##0.00\)"/>
    <numFmt numFmtId="219" formatCode="&quot;S/.&quot;\ #,##0.00_);[Red]\(&quot;S/.&quot;\ #,##0.00\)"/>
    <numFmt numFmtId="220" formatCode="_(&quot;S/.&quot;\ * #,##0_);_(&quot;S/.&quot;\ * \(#,##0\);_(&quot;S/.&quot;\ * &quot;-&quot;_);_(@_)"/>
    <numFmt numFmtId="221" formatCode="_(&quot;S/.&quot;\ * #,##0.00_);_(&quot;S/.&quot;\ * \(#,##0.00\);_(&quot;S/.&quot;\ * &quot;-&quot;??_);_(@_)"/>
    <numFmt numFmtId="222" formatCode="&quot;S/.&quot;#,##0_);\(&quot;S/.&quot;#,##0\)"/>
    <numFmt numFmtId="223" formatCode="&quot;S/.&quot;#,##0_);[Red]\(&quot;S/.&quot;#,##0\)"/>
    <numFmt numFmtId="224" formatCode="&quot;S/.&quot;#,##0.00_);\(&quot;S/.&quot;#,##0.00\)"/>
    <numFmt numFmtId="225" formatCode="&quot;S/.&quot;#,##0.00_);[Red]\(&quot;S/.&quot;#,##0.00\)"/>
    <numFmt numFmtId="226" formatCode="_(&quot;S/.&quot;* #,##0_);_(&quot;S/.&quot;* \(#,##0\);_(&quot;S/.&quot;* &quot;-&quot;_);_(@_)"/>
    <numFmt numFmtId="227" formatCode="_(&quot;S/.&quot;* #,##0.00_);_(&quot;S/.&quot;* \(#,##0.00\);_(&quot;S/.&quot;* &quot;-&quot;??_);_(@_)"/>
    <numFmt numFmtId="228" formatCode="#,##0.0"/>
    <numFmt numFmtId="229" formatCode="#,##0;\(#,##0\)"/>
    <numFmt numFmtId="230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left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8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9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6" fillId="0" borderId="10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left" vertical="center"/>
    </xf>
    <xf numFmtId="0" fontId="6" fillId="0" borderId="11" xfId="0" applyFont="1" applyBorder="1" applyAlignment="1" quotePrefix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2" xfId="0" applyFont="1" applyBorder="1" applyAlignment="1" quotePrefix="1">
      <alignment horizontal="left"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6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11.421875" defaultRowHeight="12.75"/>
  <cols>
    <col min="1" max="1" width="1.8515625" style="49" customWidth="1"/>
    <col min="2" max="2" width="2.7109375" style="49" customWidth="1"/>
    <col min="3" max="3" width="43.57421875" style="49" customWidth="1"/>
    <col min="4" max="4" width="9.28125" style="49" customWidth="1"/>
    <col min="5" max="5" width="10.57421875" style="49" customWidth="1"/>
    <col min="6" max="6" width="10.28125" style="49" customWidth="1"/>
    <col min="7" max="7" width="10.57421875" style="49" customWidth="1"/>
    <col min="8" max="8" width="11.00390625" style="49" customWidth="1"/>
    <col min="9" max="9" width="11.7109375" style="49" customWidth="1"/>
    <col min="10" max="10" width="10.28125" style="49" customWidth="1"/>
    <col min="11" max="11" width="9.140625" style="49" customWidth="1"/>
    <col min="12" max="12" width="9.28125" style="49" customWidth="1"/>
    <col min="13" max="13" width="10.28125" style="49" customWidth="1"/>
    <col min="14" max="14" width="9.7109375" style="49" customWidth="1"/>
    <col min="15" max="15" width="10.00390625" style="49" customWidth="1"/>
    <col min="16" max="16" width="12.57421875" style="49" customWidth="1"/>
    <col min="17" max="17" width="10.57421875" style="93" customWidth="1"/>
    <col min="18" max="18" width="9.00390625" style="49" customWidth="1"/>
    <col min="19" max="19" width="9.28125" style="49" customWidth="1"/>
    <col min="20" max="20" width="9.8515625" style="49" customWidth="1"/>
    <col min="21" max="21" width="11.00390625" style="49" customWidth="1"/>
    <col min="22" max="16384" width="11.421875" style="49" customWidth="1"/>
  </cols>
  <sheetData>
    <row r="1" spans="1:21" ht="18">
      <c r="A1" s="5" t="s">
        <v>62</v>
      </c>
      <c r="B1" s="5"/>
      <c r="C1" s="5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7"/>
      <c r="S1" s="47"/>
      <c r="T1" s="47"/>
      <c r="U1" s="47"/>
    </row>
    <row r="2" spans="1:21" ht="15">
      <c r="A2" s="4" t="s">
        <v>65</v>
      </c>
      <c r="B2" s="4"/>
      <c r="C2" s="4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7"/>
      <c r="S2" s="47"/>
      <c r="T2" s="47"/>
      <c r="U2" s="47"/>
    </row>
    <row r="3" spans="1:21" ht="12.7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47"/>
      <c r="S3" s="47"/>
      <c r="T3" s="47"/>
      <c r="U3" s="47"/>
    </row>
    <row r="4" spans="1:21" ht="12.75">
      <c r="A4" s="50" t="s">
        <v>1</v>
      </c>
      <c r="B4" s="50"/>
      <c r="C4" s="50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  <c r="R4" s="47"/>
      <c r="S4" s="47"/>
      <c r="T4" s="47"/>
      <c r="U4" s="47"/>
    </row>
    <row r="6" spans="1:21" ht="15" customHeight="1">
      <c r="A6" s="51"/>
      <c r="B6" s="52"/>
      <c r="C6" s="53"/>
      <c r="D6" s="54" t="s">
        <v>57</v>
      </c>
      <c r="E6" s="54" t="s">
        <v>40</v>
      </c>
      <c r="F6" s="55" t="s">
        <v>40</v>
      </c>
      <c r="G6" s="55" t="s">
        <v>6</v>
      </c>
      <c r="H6" s="52"/>
      <c r="I6" s="56" t="s">
        <v>55</v>
      </c>
      <c r="J6" s="56" t="s">
        <v>4</v>
      </c>
      <c r="K6" s="57" t="s">
        <v>4</v>
      </c>
      <c r="L6" s="55" t="s">
        <v>3</v>
      </c>
      <c r="M6" s="53" t="s">
        <v>60</v>
      </c>
      <c r="N6" s="53" t="s">
        <v>60</v>
      </c>
      <c r="O6" s="58" t="s">
        <v>41</v>
      </c>
      <c r="P6" s="55" t="s">
        <v>56</v>
      </c>
      <c r="Q6" s="59" t="s">
        <v>7</v>
      </c>
      <c r="R6" s="55" t="s">
        <v>5</v>
      </c>
      <c r="S6" s="52" t="s">
        <v>42</v>
      </c>
      <c r="T6" s="55" t="s">
        <v>43</v>
      </c>
      <c r="U6" s="53" t="s">
        <v>8</v>
      </c>
    </row>
    <row r="7" spans="1:21" ht="12.75">
      <c r="A7" s="60"/>
      <c r="B7" s="61"/>
      <c r="C7" s="62" t="s">
        <v>2</v>
      </c>
      <c r="D7" s="63" t="s">
        <v>58</v>
      </c>
      <c r="E7" s="63" t="s">
        <v>59</v>
      </c>
      <c r="F7" s="64" t="s">
        <v>18</v>
      </c>
      <c r="G7" s="64" t="s">
        <v>17</v>
      </c>
      <c r="H7" s="61" t="s">
        <v>54</v>
      </c>
      <c r="I7" s="64" t="s">
        <v>15</v>
      </c>
      <c r="J7" s="64" t="s">
        <v>13</v>
      </c>
      <c r="K7" s="61" t="s">
        <v>12</v>
      </c>
      <c r="L7" s="64" t="s">
        <v>11</v>
      </c>
      <c r="M7" s="62" t="s">
        <v>17</v>
      </c>
      <c r="N7" s="62" t="s">
        <v>17</v>
      </c>
      <c r="O7" s="62" t="s">
        <v>10</v>
      </c>
      <c r="P7" s="64" t="s">
        <v>38</v>
      </c>
      <c r="Q7" s="65" t="s">
        <v>18</v>
      </c>
      <c r="R7" s="64"/>
      <c r="S7" s="61" t="s">
        <v>9</v>
      </c>
      <c r="T7" s="64" t="s">
        <v>16</v>
      </c>
      <c r="U7" s="62" t="s">
        <v>44</v>
      </c>
    </row>
    <row r="8" spans="1:21" ht="12.75">
      <c r="A8" s="66"/>
      <c r="B8" s="67"/>
      <c r="C8" s="68"/>
      <c r="D8" s="69"/>
      <c r="E8" s="69" t="s">
        <v>14</v>
      </c>
      <c r="F8" s="70"/>
      <c r="G8" s="70"/>
      <c r="H8" s="66"/>
      <c r="I8" s="70"/>
      <c r="J8" s="70"/>
      <c r="K8" s="70"/>
      <c r="L8" s="68"/>
      <c r="M8" s="68"/>
      <c r="N8" s="39" t="s">
        <v>18</v>
      </c>
      <c r="O8" s="70"/>
      <c r="P8" s="70"/>
      <c r="Q8" s="71"/>
      <c r="R8" s="70"/>
      <c r="S8" s="70"/>
      <c r="T8" s="70"/>
      <c r="U8" s="70"/>
    </row>
    <row r="9" spans="1:22" s="7" customFormat="1" ht="18.75" customHeight="1">
      <c r="A9" s="26" t="s">
        <v>45</v>
      </c>
      <c r="B9" s="30"/>
      <c r="C9" s="31"/>
      <c r="D9" s="32">
        <f>SUM(D10:D17)</f>
        <v>6379</v>
      </c>
      <c r="E9" s="32">
        <f>SUM(E10:E17)</f>
        <v>305036</v>
      </c>
      <c r="F9" s="32">
        <f>SUM(F10:F17)</f>
        <v>229435.825</v>
      </c>
      <c r="G9" s="32">
        <f>SUM(G10:G17)</f>
        <v>118298</v>
      </c>
      <c r="H9" s="32">
        <f aca="true" t="shared" si="0" ref="H9:U9">SUM(H10:H17)</f>
        <v>24805.510000000002</v>
      </c>
      <c r="I9" s="32">
        <f t="shared" si="0"/>
        <v>92187</v>
      </c>
      <c r="J9" s="32">
        <f t="shared" si="0"/>
        <v>295623</v>
      </c>
      <c r="K9" s="32">
        <f t="shared" si="0"/>
        <v>4523</v>
      </c>
      <c r="L9" s="32">
        <f t="shared" si="0"/>
        <v>35171</v>
      </c>
      <c r="M9" s="32">
        <f t="shared" si="0"/>
        <v>36887</v>
      </c>
      <c r="N9" s="32">
        <f t="shared" si="0"/>
        <v>14312</v>
      </c>
      <c r="O9" s="32">
        <f t="shared" si="0"/>
        <v>62710</v>
      </c>
      <c r="P9" s="32">
        <f t="shared" si="0"/>
        <v>370878</v>
      </c>
      <c r="Q9" s="32">
        <f t="shared" si="0"/>
        <v>42902</v>
      </c>
      <c r="R9" s="32">
        <f t="shared" si="0"/>
        <v>4772</v>
      </c>
      <c r="S9" s="32">
        <f t="shared" si="0"/>
        <v>42840</v>
      </c>
      <c r="T9" s="32">
        <f t="shared" si="0"/>
        <v>364274</v>
      </c>
      <c r="U9" s="45">
        <f t="shared" si="0"/>
        <v>2051033.335</v>
      </c>
      <c r="V9" s="40"/>
    </row>
    <row r="10" spans="1:22" ht="13.5" customHeight="1">
      <c r="A10" s="72"/>
      <c r="B10" s="73"/>
      <c r="C10" s="74" t="s">
        <v>63</v>
      </c>
      <c r="D10" s="36">
        <v>50</v>
      </c>
      <c r="E10" s="36">
        <v>47674</v>
      </c>
      <c r="F10" s="36">
        <v>7558</v>
      </c>
      <c r="G10" s="1">
        <v>18470</v>
      </c>
      <c r="H10" s="1">
        <v>3230.9</v>
      </c>
      <c r="I10" s="1">
        <v>14523</v>
      </c>
      <c r="J10" s="1">
        <v>11726</v>
      </c>
      <c r="K10" s="18">
        <v>304</v>
      </c>
      <c r="L10" s="1">
        <v>6405</v>
      </c>
      <c r="M10" s="2">
        <v>7436</v>
      </c>
      <c r="N10" s="2">
        <v>8056</v>
      </c>
      <c r="O10" s="2">
        <v>26579</v>
      </c>
      <c r="P10" s="2">
        <v>21384</v>
      </c>
      <c r="Q10" s="1">
        <v>0</v>
      </c>
      <c r="R10" s="1">
        <v>228</v>
      </c>
      <c r="S10" s="18">
        <v>5329</v>
      </c>
      <c r="T10" s="1">
        <v>8629</v>
      </c>
      <c r="U10" s="2">
        <f>SUM(D10:T10)</f>
        <v>187581.9</v>
      </c>
      <c r="V10" s="40"/>
    </row>
    <row r="11" spans="1:22" ht="13.5" customHeight="1">
      <c r="A11" s="72"/>
      <c r="B11" s="73"/>
      <c r="C11" s="74" t="s">
        <v>64</v>
      </c>
      <c r="D11" s="36">
        <v>978</v>
      </c>
      <c r="E11" s="36">
        <v>0</v>
      </c>
      <c r="F11" s="36">
        <v>31009</v>
      </c>
      <c r="G11" s="1">
        <v>213</v>
      </c>
      <c r="H11" s="1">
        <v>14190.86</v>
      </c>
      <c r="I11" s="1">
        <v>128</v>
      </c>
      <c r="J11" s="1">
        <v>78312</v>
      </c>
      <c r="K11" s="18">
        <v>0</v>
      </c>
      <c r="L11" s="1">
        <v>171</v>
      </c>
      <c r="M11" s="2">
        <v>0</v>
      </c>
      <c r="N11" s="2">
        <v>1502</v>
      </c>
      <c r="O11" s="2">
        <v>912</v>
      </c>
      <c r="P11" s="2">
        <v>44581</v>
      </c>
      <c r="Q11" s="1">
        <v>49</v>
      </c>
      <c r="R11" s="1">
        <v>0</v>
      </c>
      <c r="S11" s="18">
        <v>892</v>
      </c>
      <c r="T11" s="1">
        <v>4820</v>
      </c>
      <c r="U11" s="2">
        <f aca="true" t="shared" si="1" ref="U11:U17">SUM(D11:T11)</f>
        <v>177757.86</v>
      </c>
      <c r="V11" s="40"/>
    </row>
    <row r="12" spans="1:22" ht="13.5" customHeight="1">
      <c r="A12" s="72"/>
      <c r="B12" s="73"/>
      <c r="C12" s="74" t="s">
        <v>19</v>
      </c>
      <c r="D12" s="75">
        <v>0</v>
      </c>
      <c r="E12" s="75">
        <v>0</v>
      </c>
      <c r="F12" s="75">
        <v>149394</v>
      </c>
      <c r="G12" s="1">
        <v>0</v>
      </c>
      <c r="H12" s="18">
        <v>2052.97</v>
      </c>
      <c r="I12" s="1">
        <v>2635</v>
      </c>
      <c r="J12" s="1">
        <v>126893</v>
      </c>
      <c r="K12" s="18">
        <v>0</v>
      </c>
      <c r="L12" s="41">
        <v>123</v>
      </c>
      <c r="M12" s="37">
        <v>0</v>
      </c>
      <c r="N12" s="37">
        <v>678</v>
      </c>
      <c r="O12" s="2">
        <v>12582</v>
      </c>
      <c r="P12" s="2">
        <v>169896</v>
      </c>
      <c r="Q12" s="1">
        <v>33009</v>
      </c>
      <c r="R12" s="1">
        <v>0</v>
      </c>
      <c r="S12" s="18">
        <v>0</v>
      </c>
      <c r="T12" s="1">
        <v>261090</v>
      </c>
      <c r="U12" s="2">
        <f t="shared" si="1"/>
        <v>758352.97</v>
      </c>
      <c r="V12" s="40"/>
    </row>
    <row r="13" spans="1:22" ht="14.25" customHeight="1">
      <c r="A13" s="72"/>
      <c r="B13" s="73"/>
      <c r="C13" s="76" t="s">
        <v>20</v>
      </c>
      <c r="D13" s="1">
        <v>20</v>
      </c>
      <c r="E13" s="1">
        <v>99808</v>
      </c>
      <c r="F13" s="1"/>
      <c r="G13" s="1">
        <v>29335</v>
      </c>
      <c r="H13" s="18">
        <v>0</v>
      </c>
      <c r="I13" s="1">
        <v>24049</v>
      </c>
      <c r="J13" s="1">
        <v>30584</v>
      </c>
      <c r="K13" s="18">
        <v>341</v>
      </c>
      <c r="L13" s="1">
        <v>14569</v>
      </c>
      <c r="M13" s="2">
        <v>12692</v>
      </c>
      <c r="N13" s="2">
        <v>198</v>
      </c>
      <c r="O13" s="2">
        <v>6591</v>
      </c>
      <c r="P13" s="2">
        <v>43978</v>
      </c>
      <c r="Q13" s="1">
        <v>0</v>
      </c>
      <c r="R13" s="1">
        <v>270</v>
      </c>
      <c r="S13" s="18">
        <v>14130</v>
      </c>
      <c r="T13" s="1">
        <v>14943</v>
      </c>
      <c r="U13" s="2">
        <f t="shared" si="1"/>
        <v>291508</v>
      </c>
      <c r="V13" s="40"/>
    </row>
    <row r="14" spans="1:22" ht="12.75" customHeight="1">
      <c r="A14" s="72"/>
      <c r="B14" s="73"/>
      <c r="C14" s="74" t="s">
        <v>21</v>
      </c>
      <c r="D14" s="36">
        <v>0</v>
      </c>
      <c r="E14" s="36">
        <v>18592</v>
      </c>
      <c r="F14" s="36"/>
      <c r="G14" s="1">
        <v>1151</v>
      </c>
      <c r="H14" s="1">
        <v>0</v>
      </c>
      <c r="I14" s="1">
        <v>8934</v>
      </c>
      <c r="J14" s="1">
        <v>332</v>
      </c>
      <c r="K14" s="18">
        <v>0</v>
      </c>
      <c r="L14" s="1">
        <v>332</v>
      </c>
      <c r="M14" s="2">
        <v>531</v>
      </c>
      <c r="N14" s="2">
        <v>0</v>
      </c>
      <c r="O14" s="2">
        <v>734</v>
      </c>
      <c r="P14" s="2">
        <v>3320</v>
      </c>
      <c r="Q14" s="1">
        <v>0</v>
      </c>
      <c r="R14" s="1">
        <v>0</v>
      </c>
      <c r="S14" s="18">
        <v>664</v>
      </c>
      <c r="T14" s="1">
        <v>1693</v>
      </c>
      <c r="U14" s="2">
        <f t="shared" si="1"/>
        <v>36283</v>
      </c>
      <c r="V14" s="40"/>
    </row>
    <row r="15" spans="1:22" ht="12.75" customHeight="1">
      <c r="A15" s="72"/>
      <c r="B15" s="73"/>
      <c r="C15" s="77" t="s">
        <v>61</v>
      </c>
      <c r="D15" s="36">
        <v>0</v>
      </c>
      <c r="E15" s="36">
        <v>17403</v>
      </c>
      <c r="F15" s="36"/>
      <c r="G15" s="1">
        <v>26435</v>
      </c>
      <c r="H15" s="1">
        <v>0</v>
      </c>
      <c r="I15" s="1">
        <v>8956</v>
      </c>
      <c r="J15" s="1">
        <v>2118</v>
      </c>
      <c r="K15" s="18">
        <v>0</v>
      </c>
      <c r="L15" s="1">
        <v>0</v>
      </c>
      <c r="M15" s="2">
        <v>0</v>
      </c>
      <c r="N15" s="2">
        <v>0</v>
      </c>
      <c r="O15" s="2">
        <v>180</v>
      </c>
      <c r="P15" s="2">
        <v>2371</v>
      </c>
      <c r="Q15" s="1">
        <v>0</v>
      </c>
      <c r="R15" s="1">
        <v>0</v>
      </c>
      <c r="S15" s="18">
        <v>827</v>
      </c>
      <c r="T15" s="1">
        <v>7455</v>
      </c>
      <c r="U15" s="2">
        <f t="shared" si="1"/>
        <v>65745</v>
      </c>
      <c r="V15" s="40"/>
    </row>
    <row r="16" spans="1:22" ht="12" customHeight="1">
      <c r="A16" s="72"/>
      <c r="B16" s="73"/>
      <c r="C16" s="76" t="s">
        <v>22</v>
      </c>
      <c r="D16" s="36">
        <v>4352</v>
      </c>
      <c r="E16" s="36">
        <v>99232</v>
      </c>
      <c r="F16" s="36">
        <v>33857</v>
      </c>
      <c r="G16" s="1">
        <v>34852</v>
      </c>
      <c r="H16" s="1">
        <v>4351.78</v>
      </c>
      <c r="I16" s="1">
        <v>26908</v>
      </c>
      <c r="J16" s="1">
        <v>37272</v>
      </c>
      <c r="K16" s="18">
        <v>3166</v>
      </c>
      <c r="L16" s="1">
        <v>11079</v>
      </c>
      <c r="M16" s="2">
        <v>13247</v>
      </c>
      <c r="N16" s="2">
        <v>3166</v>
      </c>
      <c r="O16" s="2">
        <v>12353</v>
      </c>
      <c r="P16" s="2">
        <v>69672</v>
      </c>
      <c r="Q16" s="1">
        <v>8036</v>
      </c>
      <c r="R16" s="1">
        <v>3166</v>
      </c>
      <c r="S16" s="18">
        <v>17141</v>
      </c>
      <c r="T16" s="1">
        <v>53587</v>
      </c>
      <c r="U16" s="2">
        <f>SUM(D16:T16)</f>
        <v>435437.78</v>
      </c>
      <c r="V16" s="40"/>
    </row>
    <row r="17" spans="1:22" ht="12.75" customHeight="1">
      <c r="A17" s="72"/>
      <c r="B17" s="73"/>
      <c r="C17" s="74" t="s">
        <v>23</v>
      </c>
      <c r="D17" s="1">
        <v>979</v>
      </c>
      <c r="E17" s="1">
        <v>22327</v>
      </c>
      <c r="F17" s="1">
        <f>+F16*22.5%</f>
        <v>7617.825</v>
      </c>
      <c r="G17" s="1">
        <v>7842</v>
      </c>
      <c r="H17" s="1">
        <v>979</v>
      </c>
      <c r="I17" s="1">
        <v>6054</v>
      </c>
      <c r="J17" s="1">
        <v>8386</v>
      </c>
      <c r="K17" s="18">
        <v>712</v>
      </c>
      <c r="L17" s="1">
        <v>2492</v>
      </c>
      <c r="M17" s="2">
        <v>2981</v>
      </c>
      <c r="N17" s="2">
        <v>712</v>
      </c>
      <c r="O17" s="2">
        <v>2779</v>
      </c>
      <c r="P17" s="2">
        <v>15676</v>
      </c>
      <c r="Q17" s="1">
        <v>1808</v>
      </c>
      <c r="R17" s="1">
        <v>1108</v>
      </c>
      <c r="S17" s="18">
        <v>3857</v>
      </c>
      <c r="T17" s="1">
        <v>12057</v>
      </c>
      <c r="U17" s="2">
        <f t="shared" si="1"/>
        <v>98366.825</v>
      </c>
      <c r="V17" s="40"/>
    </row>
    <row r="18" spans="1:22" s="7" customFormat="1" ht="7.5" customHeight="1">
      <c r="A18" s="19"/>
      <c r="B18" s="10"/>
      <c r="C18" s="11"/>
      <c r="D18" s="8"/>
      <c r="E18" s="36"/>
      <c r="F18" s="8"/>
      <c r="G18" s="8"/>
      <c r="H18" s="22"/>
      <c r="I18" s="8"/>
      <c r="J18" s="20"/>
      <c r="K18" s="22"/>
      <c r="L18" s="8"/>
      <c r="M18" s="9"/>
      <c r="N18" s="9"/>
      <c r="O18" s="9"/>
      <c r="P18" s="8"/>
      <c r="Q18" s="8"/>
      <c r="R18" s="8"/>
      <c r="S18" s="22"/>
      <c r="T18" s="8"/>
      <c r="U18" s="9"/>
      <c r="V18" s="40"/>
    </row>
    <row r="19" spans="1:22" s="7" customFormat="1" ht="30" customHeight="1">
      <c r="A19" s="94" t="s">
        <v>46</v>
      </c>
      <c r="B19" s="95"/>
      <c r="C19" s="96"/>
      <c r="D19" s="21">
        <f>SUM(D20:D33)</f>
        <v>6384</v>
      </c>
      <c r="E19" s="21">
        <f>SUM(E20:E33)</f>
        <v>314959.2</v>
      </c>
      <c r="F19" s="21">
        <f>SUM(F20:F33)</f>
        <v>252839</v>
      </c>
      <c r="G19" s="21">
        <f>SUM(G20:G33)</f>
        <v>119959</v>
      </c>
      <c r="H19" s="21">
        <f>SUM(H20:H33)</f>
        <v>32577.27</v>
      </c>
      <c r="I19" s="21">
        <f aca="true" t="shared" si="2" ref="I19:T19">SUM(I20:I33)</f>
        <v>93705</v>
      </c>
      <c r="J19" s="21">
        <f t="shared" si="2"/>
        <v>296201</v>
      </c>
      <c r="K19" s="25">
        <f>SUM(K20:K33)</f>
        <v>5460</v>
      </c>
      <c r="L19" s="21">
        <f t="shared" si="2"/>
        <v>36504</v>
      </c>
      <c r="M19" s="21">
        <f>SUM(M20:M33)</f>
        <v>41476</v>
      </c>
      <c r="N19" s="21">
        <f t="shared" si="2"/>
        <v>15604</v>
      </c>
      <c r="O19" s="24">
        <f t="shared" si="2"/>
        <v>66432</v>
      </c>
      <c r="P19" s="21">
        <f>SUM(P20:P33)-1</f>
        <v>394056</v>
      </c>
      <c r="Q19" s="25">
        <f>SUM(Q20:Q33)</f>
        <v>44922.97</v>
      </c>
      <c r="R19" s="21">
        <f>SUM(R20:R33)</f>
        <v>7544</v>
      </c>
      <c r="S19" s="25">
        <f>SUM(S20:S33)</f>
        <v>42714</v>
      </c>
      <c r="T19" s="21">
        <f t="shared" si="2"/>
        <v>380252</v>
      </c>
      <c r="U19" s="24">
        <f>SUM(U20:U33)</f>
        <v>2151590.4400000004</v>
      </c>
      <c r="V19" s="40"/>
    </row>
    <row r="20" spans="1:22" ht="12.75" customHeight="1">
      <c r="A20" s="72"/>
      <c r="B20" s="78" t="s">
        <v>24</v>
      </c>
      <c r="C20" s="77"/>
      <c r="D20" s="1">
        <v>45</v>
      </c>
      <c r="E20" s="46">
        <v>3479</v>
      </c>
      <c r="F20" s="1">
        <v>1901</v>
      </c>
      <c r="G20" s="1">
        <v>2366</v>
      </c>
      <c r="H20" s="1">
        <v>106.56</v>
      </c>
      <c r="I20" s="6">
        <v>600</v>
      </c>
      <c r="J20" s="6">
        <v>4416</v>
      </c>
      <c r="K20" s="29">
        <v>90</v>
      </c>
      <c r="L20" s="6">
        <v>703</v>
      </c>
      <c r="M20" s="6">
        <v>738</v>
      </c>
      <c r="N20" s="18">
        <v>287</v>
      </c>
      <c r="O20" s="79">
        <v>638</v>
      </c>
      <c r="P20" s="79">
        <v>7418</v>
      </c>
      <c r="Q20" s="79">
        <v>29.46</v>
      </c>
      <c r="R20" s="79">
        <v>95</v>
      </c>
      <c r="S20" s="79">
        <v>278</v>
      </c>
      <c r="T20" s="3">
        <v>5776</v>
      </c>
      <c r="U20" s="80">
        <f>SUM(D20:T20)</f>
        <v>28966.02</v>
      </c>
      <c r="V20" s="40"/>
    </row>
    <row r="21" spans="1:22" ht="12.75" customHeight="1">
      <c r="A21" s="72"/>
      <c r="B21" s="81" t="s">
        <v>25</v>
      </c>
      <c r="C21" s="74"/>
      <c r="D21" s="1">
        <v>590</v>
      </c>
      <c r="E21" s="46">
        <v>3993</v>
      </c>
      <c r="F21" s="1">
        <v>66896</v>
      </c>
      <c r="G21" s="1">
        <v>28093</v>
      </c>
      <c r="H21" s="1">
        <v>5771.05</v>
      </c>
      <c r="I21" s="1">
        <v>25907</v>
      </c>
      <c r="J21" s="1">
        <v>42041</v>
      </c>
      <c r="K21" s="29">
        <v>1257</v>
      </c>
      <c r="L21" s="1">
        <v>2000</v>
      </c>
      <c r="M21" s="1">
        <v>4223</v>
      </c>
      <c r="N21" s="18">
        <v>1431</v>
      </c>
      <c r="O21" s="3">
        <v>7222</v>
      </c>
      <c r="P21" s="3">
        <v>45475</v>
      </c>
      <c r="Q21" s="3">
        <v>12870.6</v>
      </c>
      <c r="R21" s="3">
        <v>1432</v>
      </c>
      <c r="S21" s="3">
        <v>90</v>
      </c>
      <c r="T21" s="3">
        <v>87890</v>
      </c>
      <c r="U21" s="80">
        <f aca="true" t="shared" si="3" ref="U21:U33">SUM(D21:T21)</f>
        <v>337181.65</v>
      </c>
      <c r="V21" s="40"/>
    </row>
    <row r="22" spans="1:22" ht="12.75" customHeight="1">
      <c r="A22" s="72"/>
      <c r="B22" s="81" t="s">
        <v>26</v>
      </c>
      <c r="C22" s="74"/>
      <c r="D22" s="1">
        <v>0</v>
      </c>
      <c r="E22" s="46">
        <v>3062</v>
      </c>
      <c r="F22" s="1">
        <v>43130</v>
      </c>
      <c r="G22" s="1">
        <v>0</v>
      </c>
      <c r="H22" s="1">
        <v>7441.7</v>
      </c>
      <c r="I22" s="1">
        <v>0</v>
      </c>
      <c r="J22" s="1">
        <v>53961</v>
      </c>
      <c r="K22" s="29">
        <v>8</v>
      </c>
      <c r="L22" s="1">
        <v>0</v>
      </c>
      <c r="M22" s="1">
        <v>0</v>
      </c>
      <c r="N22" s="18">
        <v>2961</v>
      </c>
      <c r="O22" s="3">
        <v>18813</v>
      </c>
      <c r="P22" s="3">
        <v>30596</v>
      </c>
      <c r="Q22" s="3">
        <v>4574.43</v>
      </c>
      <c r="R22" s="3">
        <v>0</v>
      </c>
      <c r="S22" s="3">
        <v>0</v>
      </c>
      <c r="T22" s="3">
        <v>22632</v>
      </c>
      <c r="U22" s="80">
        <f t="shared" si="3"/>
        <v>187179.13</v>
      </c>
      <c r="V22" s="40"/>
    </row>
    <row r="23" spans="1:22" ht="12.75" customHeight="1">
      <c r="A23" s="72"/>
      <c r="B23" s="78" t="s">
        <v>27</v>
      </c>
      <c r="C23" s="77"/>
      <c r="D23" s="1">
        <v>1140</v>
      </c>
      <c r="E23" s="46">
        <v>14094</v>
      </c>
      <c r="F23" s="1">
        <v>55596</v>
      </c>
      <c r="G23" s="1">
        <v>16291</v>
      </c>
      <c r="H23" s="1">
        <v>6439.62</v>
      </c>
      <c r="I23" s="1">
        <v>12773</v>
      </c>
      <c r="J23" s="1">
        <v>17240</v>
      </c>
      <c r="K23" s="29">
        <v>783</v>
      </c>
      <c r="L23" s="1">
        <v>10</v>
      </c>
      <c r="M23" s="1">
        <v>4764</v>
      </c>
      <c r="N23" s="18">
        <v>2378</v>
      </c>
      <c r="O23" s="3">
        <v>0</v>
      </c>
      <c r="P23" s="3">
        <v>78278</v>
      </c>
      <c r="Q23" s="3">
        <v>15363.34</v>
      </c>
      <c r="R23" s="3">
        <v>1909</v>
      </c>
      <c r="S23" s="3">
        <v>6654</v>
      </c>
      <c r="T23" s="3">
        <v>43120</v>
      </c>
      <c r="U23" s="80">
        <f t="shared" si="3"/>
        <v>276832.95999999996</v>
      </c>
      <c r="V23" s="40"/>
    </row>
    <row r="24" spans="1:22" ht="12.75" customHeight="1">
      <c r="A24" s="72"/>
      <c r="B24" s="81" t="s">
        <v>28</v>
      </c>
      <c r="C24" s="74"/>
      <c r="D24" s="1">
        <v>0</v>
      </c>
      <c r="E24" s="46">
        <v>0</v>
      </c>
      <c r="F24" s="1">
        <v>1455</v>
      </c>
      <c r="G24" s="1">
        <v>0</v>
      </c>
      <c r="H24" s="1">
        <v>3601.91</v>
      </c>
      <c r="I24" s="1">
        <v>0</v>
      </c>
      <c r="J24" s="1">
        <v>3795</v>
      </c>
      <c r="K24" s="29">
        <v>0</v>
      </c>
      <c r="L24" s="1">
        <v>0</v>
      </c>
      <c r="M24" s="1">
        <v>0</v>
      </c>
      <c r="N24" s="18">
        <v>0</v>
      </c>
      <c r="O24" s="3">
        <v>0</v>
      </c>
      <c r="P24" s="3">
        <v>0</v>
      </c>
      <c r="Q24" s="3">
        <v>0</v>
      </c>
      <c r="R24" s="3">
        <v>0</v>
      </c>
      <c r="S24" s="29">
        <v>0</v>
      </c>
      <c r="T24" s="3">
        <v>4668</v>
      </c>
      <c r="U24" s="80">
        <f t="shared" si="3"/>
        <v>13519.91</v>
      </c>
      <c r="V24" s="40"/>
    </row>
    <row r="25" spans="1:22" ht="12.75" customHeight="1">
      <c r="A25" s="72"/>
      <c r="B25" s="81" t="s">
        <v>29</v>
      </c>
      <c r="C25" s="74"/>
      <c r="D25" s="1">
        <v>1237</v>
      </c>
      <c r="E25" s="46">
        <v>14617</v>
      </c>
      <c r="F25" s="1">
        <v>67600</v>
      </c>
      <c r="G25" s="1">
        <v>3787</v>
      </c>
      <c r="H25" s="1">
        <v>7441.7</v>
      </c>
      <c r="I25" s="1">
        <v>3299</v>
      </c>
      <c r="J25" s="1">
        <v>12485</v>
      </c>
      <c r="K25" s="29">
        <v>410</v>
      </c>
      <c r="L25" s="1">
        <v>0</v>
      </c>
      <c r="M25" s="1">
        <v>0</v>
      </c>
      <c r="N25" s="18">
        <v>1431</v>
      </c>
      <c r="O25" s="3">
        <v>0</v>
      </c>
      <c r="P25" s="3">
        <v>46963</v>
      </c>
      <c r="Q25" s="3">
        <v>8271.42</v>
      </c>
      <c r="R25" s="3">
        <v>1432</v>
      </c>
      <c r="S25" s="29">
        <v>3846</v>
      </c>
      <c r="T25" s="3">
        <v>58420</v>
      </c>
      <c r="U25" s="80">
        <f t="shared" si="3"/>
        <v>231240.12000000002</v>
      </c>
      <c r="V25" s="40"/>
    </row>
    <row r="26" spans="1:22" ht="12.75" customHeight="1">
      <c r="A26" s="72"/>
      <c r="B26" s="81" t="s">
        <v>39</v>
      </c>
      <c r="C26" s="74"/>
      <c r="D26" s="1">
        <v>1799</v>
      </c>
      <c r="E26" s="46">
        <v>119210.2</v>
      </c>
      <c r="F26" s="1">
        <v>12947</v>
      </c>
      <c r="G26" s="1">
        <v>22305</v>
      </c>
      <c r="H26" s="1">
        <v>1698.73</v>
      </c>
      <c r="I26" s="1">
        <v>21548</v>
      </c>
      <c r="J26" s="1">
        <v>69907</v>
      </c>
      <c r="K26" s="29">
        <v>1272</v>
      </c>
      <c r="L26" s="1">
        <v>3723</v>
      </c>
      <c r="M26" s="1">
        <v>5743</v>
      </c>
      <c r="N26" s="18">
        <v>2287</v>
      </c>
      <c r="O26" s="3">
        <v>516</v>
      </c>
      <c r="P26" s="3">
        <v>105044</v>
      </c>
      <c r="Q26" s="3">
        <v>0</v>
      </c>
      <c r="R26" s="3">
        <v>827</v>
      </c>
      <c r="S26" s="29">
        <v>1008</v>
      </c>
      <c r="T26" s="3">
        <v>55872</v>
      </c>
      <c r="U26" s="80">
        <f t="shared" si="3"/>
        <v>425706.93000000005</v>
      </c>
      <c r="V26" s="40"/>
    </row>
    <row r="27" spans="1:22" ht="12.75" customHeight="1">
      <c r="A27" s="72"/>
      <c r="B27" s="78" t="s">
        <v>31</v>
      </c>
      <c r="C27" s="77"/>
      <c r="D27" s="1">
        <v>0</v>
      </c>
      <c r="E27" s="46">
        <v>0</v>
      </c>
      <c r="F27" s="1">
        <v>0</v>
      </c>
      <c r="G27" s="1">
        <v>7951</v>
      </c>
      <c r="H27" s="1">
        <v>0</v>
      </c>
      <c r="I27" s="1">
        <v>0</v>
      </c>
      <c r="J27" s="1">
        <v>0</v>
      </c>
      <c r="K27" s="29">
        <v>0</v>
      </c>
      <c r="L27" s="1">
        <v>1656</v>
      </c>
      <c r="M27" s="1">
        <v>0</v>
      </c>
      <c r="N27" s="18">
        <v>0</v>
      </c>
      <c r="O27" s="3">
        <v>0</v>
      </c>
      <c r="P27" s="3">
        <v>0</v>
      </c>
      <c r="Q27" s="3">
        <v>0</v>
      </c>
      <c r="R27" s="3">
        <v>0</v>
      </c>
      <c r="S27" s="29">
        <v>0</v>
      </c>
      <c r="T27" s="3">
        <v>0</v>
      </c>
      <c r="U27" s="80">
        <f t="shared" si="3"/>
        <v>9607</v>
      </c>
      <c r="V27" s="40"/>
    </row>
    <row r="28" spans="1:22" ht="12.75" customHeight="1">
      <c r="A28" s="72"/>
      <c r="B28" s="81" t="s">
        <v>32</v>
      </c>
      <c r="C28" s="74"/>
      <c r="D28" s="1">
        <v>1573</v>
      </c>
      <c r="E28" s="46">
        <v>44132</v>
      </c>
      <c r="F28" s="1">
        <v>0</v>
      </c>
      <c r="G28" s="1">
        <v>25728</v>
      </c>
      <c r="H28" s="1">
        <v>0</v>
      </c>
      <c r="I28" s="1">
        <v>2667</v>
      </c>
      <c r="J28" s="1">
        <v>44043</v>
      </c>
      <c r="K28" s="29">
        <v>1520</v>
      </c>
      <c r="L28" s="1">
        <v>12310</v>
      </c>
      <c r="M28" s="1">
        <v>11988</v>
      </c>
      <c r="N28" s="18">
        <v>4377</v>
      </c>
      <c r="O28" s="3">
        <v>25084</v>
      </c>
      <c r="P28" s="3">
        <v>19982</v>
      </c>
      <c r="Q28" s="3">
        <v>0</v>
      </c>
      <c r="R28" s="3">
        <v>1432</v>
      </c>
      <c r="S28" s="29">
        <v>14994</v>
      </c>
      <c r="T28" s="3">
        <v>31280</v>
      </c>
      <c r="U28" s="80">
        <f t="shared" si="3"/>
        <v>241110</v>
      </c>
      <c r="V28" s="40"/>
    </row>
    <row r="29" spans="1:22" ht="12.75" customHeight="1">
      <c r="A29" s="72"/>
      <c r="B29" s="82" t="s">
        <v>33</v>
      </c>
      <c r="C29" s="76"/>
      <c r="D29" s="1">
        <v>0</v>
      </c>
      <c r="E29" s="46">
        <v>0</v>
      </c>
      <c r="F29" s="1">
        <v>3295</v>
      </c>
      <c r="G29" s="1">
        <v>0</v>
      </c>
      <c r="H29" s="1">
        <v>0</v>
      </c>
      <c r="I29" s="1">
        <v>165</v>
      </c>
      <c r="J29" s="1">
        <v>18805</v>
      </c>
      <c r="K29" s="29">
        <v>0</v>
      </c>
      <c r="L29" s="1">
        <v>422</v>
      </c>
      <c r="M29" s="1">
        <v>0</v>
      </c>
      <c r="N29" s="18">
        <v>0</v>
      </c>
      <c r="O29" s="3">
        <v>1026</v>
      </c>
      <c r="P29" s="3">
        <v>7715</v>
      </c>
      <c r="Q29" s="3">
        <v>3813.72</v>
      </c>
      <c r="R29" s="3">
        <v>0</v>
      </c>
      <c r="S29" s="29">
        <v>0</v>
      </c>
      <c r="T29" s="3">
        <v>10282</v>
      </c>
      <c r="U29" s="80">
        <f t="shared" si="3"/>
        <v>45523.72</v>
      </c>
      <c r="V29" s="40"/>
    </row>
    <row r="30" spans="1:22" ht="14.25" customHeight="1">
      <c r="A30" s="72"/>
      <c r="B30" s="82" t="s">
        <v>34</v>
      </c>
      <c r="C30" s="76"/>
      <c r="D30" s="1">
        <v>0</v>
      </c>
      <c r="E30" s="46">
        <v>109731</v>
      </c>
      <c r="F30" s="1">
        <v>0</v>
      </c>
      <c r="G30" s="1">
        <v>13408</v>
      </c>
      <c r="H30" s="1">
        <v>0</v>
      </c>
      <c r="I30" s="1">
        <v>26740</v>
      </c>
      <c r="J30" s="1">
        <v>27520</v>
      </c>
      <c r="K30" s="29">
        <v>120</v>
      </c>
      <c r="L30" s="1">
        <v>15677</v>
      </c>
      <c r="M30" s="1">
        <v>14017</v>
      </c>
      <c r="N30" s="18">
        <v>291</v>
      </c>
      <c r="O30" s="3">
        <v>7826</v>
      </c>
      <c r="P30" s="3">
        <v>42477</v>
      </c>
      <c r="Q30" s="3">
        <v>0</v>
      </c>
      <c r="R30" s="3">
        <v>417</v>
      </c>
      <c r="S30" s="29">
        <v>15844</v>
      </c>
      <c r="T30" s="3">
        <v>18253</v>
      </c>
      <c r="U30" s="80">
        <f t="shared" si="3"/>
        <v>292321</v>
      </c>
      <c r="V30" s="40"/>
    </row>
    <row r="31" spans="1:22" ht="14.25" customHeight="1">
      <c r="A31" s="72"/>
      <c r="B31" s="82" t="s">
        <v>35</v>
      </c>
      <c r="C31" s="76"/>
      <c r="D31" s="1">
        <v>0</v>
      </c>
      <c r="E31" s="46">
        <v>0</v>
      </c>
      <c r="F31" s="1">
        <v>19</v>
      </c>
      <c r="G31" s="1">
        <v>0</v>
      </c>
      <c r="H31" s="1"/>
      <c r="I31" s="3">
        <v>0</v>
      </c>
      <c r="J31" s="3">
        <v>80</v>
      </c>
      <c r="K31" s="29">
        <v>0</v>
      </c>
      <c r="L31" s="1">
        <v>3</v>
      </c>
      <c r="M31" s="1">
        <v>0</v>
      </c>
      <c r="N31" s="18">
        <v>161</v>
      </c>
      <c r="O31" s="3">
        <v>105</v>
      </c>
      <c r="P31" s="3">
        <v>0</v>
      </c>
      <c r="Q31" s="3">
        <v>0</v>
      </c>
      <c r="R31" s="3">
        <v>0</v>
      </c>
      <c r="S31" s="29">
        <v>0</v>
      </c>
      <c r="T31" s="3">
        <v>0</v>
      </c>
      <c r="U31" s="80">
        <f t="shared" si="3"/>
        <v>368</v>
      </c>
      <c r="V31" s="40"/>
    </row>
    <row r="32" spans="1:22" ht="12.75" customHeight="1">
      <c r="A32" s="72"/>
      <c r="B32" s="82" t="s">
        <v>36</v>
      </c>
      <c r="C32" s="76"/>
      <c r="D32" s="1">
        <v>0</v>
      </c>
      <c r="E32" s="46">
        <v>140</v>
      </c>
      <c r="F32" s="1">
        <v>0</v>
      </c>
      <c r="G32" s="1">
        <v>30</v>
      </c>
      <c r="H32" s="1"/>
      <c r="I32" s="1">
        <v>6</v>
      </c>
      <c r="J32" s="1">
        <v>1908</v>
      </c>
      <c r="K32" s="29">
        <v>0</v>
      </c>
      <c r="L32" s="1">
        <v>0</v>
      </c>
      <c r="M32" s="1">
        <v>3</v>
      </c>
      <c r="N32" s="18">
        <v>0</v>
      </c>
      <c r="O32" s="3">
        <v>0</v>
      </c>
      <c r="P32" s="3">
        <v>3590</v>
      </c>
      <c r="Q32" s="3">
        <v>0</v>
      </c>
      <c r="R32" s="3">
        <v>0</v>
      </c>
      <c r="S32" s="29">
        <v>0</v>
      </c>
      <c r="T32" s="3">
        <v>0</v>
      </c>
      <c r="U32" s="80">
        <f t="shared" si="3"/>
        <v>5677</v>
      </c>
      <c r="V32" s="40"/>
    </row>
    <row r="33" spans="1:22" ht="12.75" customHeight="1">
      <c r="A33" s="72"/>
      <c r="B33" s="78" t="s">
        <v>37</v>
      </c>
      <c r="C33" s="77"/>
      <c r="D33" s="1">
        <v>0</v>
      </c>
      <c r="E33" s="46">
        <v>2501</v>
      </c>
      <c r="F33" s="1">
        <v>0</v>
      </c>
      <c r="G33" s="1">
        <v>0</v>
      </c>
      <c r="H33" s="1">
        <v>76</v>
      </c>
      <c r="I33" s="1">
        <v>0</v>
      </c>
      <c r="J33" s="1">
        <v>0</v>
      </c>
      <c r="K33" s="29">
        <v>0</v>
      </c>
      <c r="L33" s="1">
        <v>0</v>
      </c>
      <c r="M33" s="1">
        <v>0</v>
      </c>
      <c r="N33" s="18">
        <v>0</v>
      </c>
      <c r="O33" s="3">
        <v>5202</v>
      </c>
      <c r="P33" s="3">
        <v>6519</v>
      </c>
      <c r="Q33" s="3">
        <v>0</v>
      </c>
      <c r="R33" s="3">
        <v>0</v>
      </c>
      <c r="S33" s="29">
        <v>0</v>
      </c>
      <c r="T33" s="3">
        <v>42059</v>
      </c>
      <c r="U33" s="80">
        <f t="shared" si="3"/>
        <v>56357</v>
      </c>
      <c r="V33" s="40"/>
    </row>
    <row r="34" spans="1:22" ht="12.75" customHeight="1">
      <c r="A34" s="66"/>
      <c r="B34" s="17"/>
      <c r="C34" s="13"/>
      <c r="D34" s="1"/>
      <c r="E34" s="2"/>
      <c r="F34" s="1"/>
      <c r="G34" s="1"/>
      <c r="H34" s="1"/>
      <c r="I34" s="71"/>
      <c r="J34" s="71"/>
      <c r="K34" s="29"/>
      <c r="L34" s="83"/>
      <c r="M34" s="83"/>
      <c r="N34" s="83"/>
      <c r="O34" s="84"/>
      <c r="P34" s="3"/>
      <c r="Q34" s="18"/>
      <c r="R34" s="3"/>
      <c r="S34" s="29"/>
      <c r="T34" s="3"/>
      <c r="U34" s="80"/>
      <c r="V34" s="40"/>
    </row>
    <row r="35" spans="1:22" ht="24" customHeight="1">
      <c r="A35" s="85" t="s">
        <v>49</v>
      </c>
      <c r="B35" s="86"/>
      <c r="C35" s="87"/>
      <c r="D35" s="21">
        <f aca="true" t="shared" si="4" ref="D35:J35">+D19-D9</f>
        <v>5</v>
      </c>
      <c r="E35" s="21">
        <f t="shared" si="4"/>
        <v>9923.200000000012</v>
      </c>
      <c r="F35" s="21">
        <f>+F19-F9</f>
        <v>23403.17499999999</v>
      </c>
      <c r="G35" s="21">
        <f>+G19-G9+1</f>
        <v>1662</v>
      </c>
      <c r="H35" s="21">
        <f>+H19-H9</f>
        <v>7771.759999999998</v>
      </c>
      <c r="I35" s="21">
        <f>+I19-I9</f>
        <v>1518</v>
      </c>
      <c r="J35" s="21">
        <f t="shared" si="4"/>
        <v>578</v>
      </c>
      <c r="K35" s="25">
        <f aca="true" t="shared" si="5" ref="K35:U35">+K19-K9</f>
        <v>937</v>
      </c>
      <c r="L35" s="21">
        <f t="shared" si="5"/>
        <v>1333</v>
      </c>
      <c r="M35" s="21">
        <f t="shared" si="5"/>
        <v>4589</v>
      </c>
      <c r="N35" s="21">
        <f t="shared" si="5"/>
        <v>1292</v>
      </c>
      <c r="O35" s="24">
        <f>+O19-O9</f>
        <v>3722</v>
      </c>
      <c r="P35" s="21">
        <f t="shared" si="5"/>
        <v>23178</v>
      </c>
      <c r="Q35" s="21">
        <f t="shared" si="5"/>
        <v>2020.9700000000012</v>
      </c>
      <c r="R35" s="21">
        <f t="shared" si="5"/>
        <v>2772</v>
      </c>
      <c r="S35" s="25">
        <f t="shared" si="5"/>
        <v>-126</v>
      </c>
      <c r="T35" s="21">
        <f t="shared" si="5"/>
        <v>15978</v>
      </c>
      <c r="U35" s="24">
        <f t="shared" si="5"/>
        <v>100557.10500000045</v>
      </c>
      <c r="V35" s="40"/>
    </row>
    <row r="36" spans="1:22" ht="24" customHeight="1">
      <c r="A36" s="42" t="s">
        <v>47</v>
      </c>
      <c r="B36" s="43"/>
      <c r="C36" s="44"/>
      <c r="D36" s="33">
        <f>SUM(D37:D50)</f>
        <v>0</v>
      </c>
      <c r="E36" s="33">
        <f>SUM(E37:E50)</f>
        <v>111444.8</v>
      </c>
      <c r="F36" s="33">
        <f>SUM(F37:F50)</f>
        <v>0</v>
      </c>
      <c r="G36" s="33">
        <f>SUM(G37:G50)</f>
        <v>3644</v>
      </c>
      <c r="H36" s="34">
        <f>SUM(H37:H50)</f>
        <v>5114.639999999999</v>
      </c>
      <c r="I36" s="33">
        <f aca="true" t="shared" si="6" ref="I36:P36">SUM(I37:I50)</f>
        <v>27577</v>
      </c>
      <c r="J36" s="33">
        <f t="shared" si="6"/>
        <v>0</v>
      </c>
      <c r="K36" s="34">
        <f>SUM(K37:K50)</f>
        <v>181</v>
      </c>
      <c r="L36" s="33">
        <f t="shared" si="6"/>
        <v>5029</v>
      </c>
      <c r="M36" s="33">
        <f t="shared" si="6"/>
        <v>3708</v>
      </c>
      <c r="N36" s="33">
        <f t="shared" si="6"/>
        <v>4759</v>
      </c>
      <c r="O36" s="35">
        <f t="shared" si="6"/>
        <v>41925</v>
      </c>
      <c r="P36" s="33">
        <f t="shared" si="6"/>
        <v>2952</v>
      </c>
      <c r="Q36" s="25">
        <f>SUM(Q37:Q50)</f>
        <v>3937.309999999996</v>
      </c>
      <c r="R36" s="33">
        <f>SUM(R37:R50)</f>
        <v>10742</v>
      </c>
      <c r="S36" s="34">
        <f>SUM(S37:S50)</f>
        <v>2252</v>
      </c>
      <c r="T36" s="33">
        <f>SUM(T37:T50)</f>
        <v>0</v>
      </c>
      <c r="U36" s="35">
        <f>SUM(U37:U50)</f>
        <v>223265.75</v>
      </c>
      <c r="V36" s="40"/>
    </row>
    <row r="37" spans="1:22" ht="12.75" customHeight="1">
      <c r="A37" s="72"/>
      <c r="B37" s="78" t="s">
        <v>24</v>
      </c>
      <c r="C37" s="77"/>
      <c r="D37" s="6">
        <v>0</v>
      </c>
      <c r="E37" s="46">
        <v>0</v>
      </c>
      <c r="F37" s="6"/>
      <c r="G37" s="6">
        <v>19</v>
      </c>
      <c r="H37" s="6">
        <v>0</v>
      </c>
      <c r="I37" s="6">
        <v>0</v>
      </c>
      <c r="K37" s="6">
        <v>163</v>
      </c>
      <c r="L37" s="6">
        <v>438</v>
      </c>
      <c r="M37" s="6">
        <v>569</v>
      </c>
      <c r="N37" s="6">
        <v>72</v>
      </c>
      <c r="O37" s="6">
        <v>0</v>
      </c>
      <c r="P37" s="6">
        <v>2003</v>
      </c>
      <c r="Q37" s="6">
        <v>0</v>
      </c>
      <c r="R37" s="6">
        <v>873</v>
      </c>
      <c r="S37" s="6">
        <v>0</v>
      </c>
      <c r="T37" s="6">
        <v>0</v>
      </c>
      <c r="U37" s="2">
        <f>SUM(D37:T37)</f>
        <v>4137</v>
      </c>
      <c r="V37" s="40"/>
    </row>
    <row r="38" spans="1:22" ht="12.75" customHeight="1">
      <c r="A38" s="72"/>
      <c r="B38" s="81" t="s">
        <v>25</v>
      </c>
      <c r="C38" s="74"/>
      <c r="D38" s="1">
        <v>0</v>
      </c>
      <c r="E38" s="46">
        <v>0</v>
      </c>
      <c r="F38" s="1"/>
      <c r="G38" s="1">
        <v>0</v>
      </c>
      <c r="H38" s="1">
        <v>2660.33</v>
      </c>
      <c r="I38" s="1">
        <v>15899</v>
      </c>
      <c r="K38" s="1">
        <v>0</v>
      </c>
      <c r="L38" s="1">
        <v>0</v>
      </c>
      <c r="M38" s="1">
        <v>0</v>
      </c>
      <c r="N38" s="1">
        <v>3368</v>
      </c>
      <c r="O38" s="1">
        <v>0</v>
      </c>
      <c r="P38" s="1">
        <v>0</v>
      </c>
      <c r="Q38" s="1">
        <v>2289.67</v>
      </c>
      <c r="R38" s="1">
        <v>5874</v>
      </c>
      <c r="S38" s="1">
        <v>0</v>
      </c>
      <c r="T38" s="1">
        <v>0</v>
      </c>
      <c r="U38" s="2">
        <f aca="true" t="shared" si="7" ref="U38:U50">SUM(D38:T38)</f>
        <v>30091</v>
      </c>
      <c r="V38" s="40"/>
    </row>
    <row r="39" spans="1:22" ht="12.75" customHeight="1">
      <c r="A39" s="72"/>
      <c r="B39" s="81" t="s">
        <v>26</v>
      </c>
      <c r="C39" s="74"/>
      <c r="D39" s="1">
        <v>0</v>
      </c>
      <c r="E39" s="46">
        <v>0</v>
      </c>
      <c r="F39" s="1"/>
      <c r="G39" s="1">
        <v>0</v>
      </c>
      <c r="H39" s="1">
        <v>1009.53</v>
      </c>
      <c r="I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5545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2">
        <f t="shared" si="7"/>
        <v>6554.53</v>
      </c>
      <c r="V39" s="40"/>
    </row>
    <row r="40" spans="1:22" ht="12.75" customHeight="1">
      <c r="A40" s="72"/>
      <c r="B40" s="78" t="s">
        <v>27</v>
      </c>
      <c r="C40" s="77"/>
      <c r="D40" s="1">
        <v>0</v>
      </c>
      <c r="E40" s="46">
        <v>1871</v>
      </c>
      <c r="F40" s="1"/>
      <c r="G40" s="1">
        <v>0</v>
      </c>
      <c r="H40" s="1">
        <v>0</v>
      </c>
      <c r="I40" s="1">
        <v>993</v>
      </c>
      <c r="K40" s="1">
        <v>18</v>
      </c>
      <c r="L40" s="1">
        <v>0</v>
      </c>
      <c r="M40" s="1">
        <v>0</v>
      </c>
      <c r="N40" s="1">
        <v>193</v>
      </c>
      <c r="O40" s="1">
        <v>0</v>
      </c>
      <c r="P40" s="1">
        <v>0</v>
      </c>
      <c r="Q40" s="1">
        <v>758.8899999999958</v>
      </c>
      <c r="R40" s="1">
        <v>1504</v>
      </c>
      <c r="S40" s="1">
        <v>0</v>
      </c>
      <c r="T40" s="1">
        <v>0</v>
      </c>
      <c r="U40" s="2">
        <f t="shared" si="7"/>
        <v>5337.889999999996</v>
      </c>
      <c r="V40" s="40"/>
    </row>
    <row r="41" spans="1:22" ht="12.75" customHeight="1">
      <c r="A41" s="72"/>
      <c r="B41" s="81" t="s">
        <v>28</v>
      </c>
      <c r="C41" s="74"/>
      <c r="D41" s="1">
        <v>0</v>
      </c>
      <c r="E41" s="46">
        <v>0</v>
      </c>
      <c r="F41" s="1"/>
      <c r="G41" s="1">
        <v>0</v>
      </c>
      <c r="H41" s="1">
        <v>1274.41</v>
      </c>
      <c r="I41" s="1">
        <v>0</v>
      </c>
      <c r="J41" s="1"/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2">
        <f t="shared" si="7"/>
        <v>1274.41</v>
      </c>
      <c r="V41" s="40"/>
    </row>
    <row r="42" spans="1:22" ht="12.75" customHeight="1">
      <c r="A42" s="72"/>
      <c r="B42" s="81" t="s">
        <v>29</v>
      </c>
      <c r="C42" s="74"/>
      <c r="D42" s="1">
        <v>0</v>
      </c>
      <c r="E42" s="46">
        <v>2155</v>
      </c>
      <c r="F42" s="1"/>
      <c r="G42" s="1">
        <v>0</v>
      </c>
      <c r="H42" s="1">
        <v>170.37</v>
      </c>
      <c r="I42" s="1">
        <v>1050</v>
      </c>
      <c r="J42" s="1"/>
      <c r="K42" s="1">
        <v>0</v>
      </c>
      <c r="L42" s="1">
        <v>0</v>
      </c>
      <c r="M42" s="1">
        <v>0</v>
      </c>
      <c r="N42" s="1">
        <v>229</v>
      </c>
      <c r="O42" s="1">
        <v>0</v>
      </c>
      <c r="P42" s="1">
        <v>0</v>
      </c>
      <c r="Q42" s="1">
        <v>888.75</v>
      </c>
      <c r="R42" s="1">
        <v>1218</v>
      </c>
      <c r="S42" s="1">
        <v>0</v>
      </c>
      <c r="T42" s="1">
        <v>0</v>
      </c>
      <c r="U42" s="2">
        <f t="shared" si="7"/>
        <v>5711.12</v>
      </c>
      <c r="V42" s="40"/>
    </row>
    <row r="43" spans="1:22" ht="12.75" customHeight="1">
      <c r="A43" s="72"/>
      <c r="B43" s="81" t="s">
        <v>30</v>
      </c>
      <c r="C43" s="74"/>
      <c r="D43" s="1">
        <v>0</v>
      </c>
      <c r="E43" s="46">
        <v>107418.8</v>
      </c>
      <c r="F43" s="1"/>
      <c r="G43" s="1">
        <v>3625</v>
      </c>
      <c r="H43" s="1">
        <v>0</v>
      </c>
      <c r="I43" s="1">
        <v>5357</v>
      </c>
      <c r="J43" s="1"/>
      <c r="K43" s="1">
        <v>0</v>
      </c>
      <c r="L43" s="1">
        <v>0</v>
      </c>
      <c r="M43" s="1">
        <v>0</v>
      </c>
      <c r="N43" s="1">
        <v>897</v>
      </c>
      <c r="O43" s="1">
        <v>0</v>
      </c>
      <c r="P43" s="1">
        <v>949</v>
      </c>
      <c r="Q43" s="1">
        <v>0</v>
      </c>
      <c r="R43" s="1">
        <v>0</v>
      </c>
      <c r="S43" s="1">
        <v>0</v>
      </c>
      <c r="T43" s="1">
        <v>0</v>
      </c>
      <c r="U43" s="2">
        <f t="shared" si="7"/>
        <v>118246.8</v>
      </c>
      <c r="V43" s="40"/>
    </row>
    <row r="44" spans="1:22" ht="12.75" customHeight="1">
      <c r="A44" s="72"/>
      <c r="B44" s="78" t="s">
        <v>31</v>
      </c>
      <c r="C44" s="77"/>
      <c r="D44" s="1">
        <v>0</v>
      </c>
      <c r="E44" s="46">
        <v>0</v>
      </c>
      <c r="F44" s="1"/>
      <c r="G44" s="1">
        <v>0</v>
      </c>
      <c r="H44" s="38">
        <v>0</v>
      </c>
      <c r="I44" s="1">
        <v>0</v>
      </c>
      <c r="J44" s="1"/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2">
        <f t="shared" si="7"/>
        <v>0</v>
      </c>
      <c r="V44" s="40"/>
    </row>
    <row r="45" spans="1:22" ht="12.75" customHeight="1">
      <c r="A45" s="72"/>
      <c r="B45" s="81" t="s">
        <v>32</v>
      </c>
      <c r="C45" s="74"/>
      <c r="D45" s="1">
        <v>0</v>
      </c>
      <c r="E45" s="46">
        <v>0</v>
      </c>
      <c r="F45" s="1"/>
      <c r="G45" s="1">
        <v>0</v>
      </c>
      <c r="H45" s="38">
        <v>0</v>
      </c>
      <c r="I45" s="1">
        <v>0</v>
      </c>
      <c r="J45" s="1"/>
      <c r="K45" s="1">
        <v>0</v>
      </c>
      <c r="L45" s="1">
        <v>74</v>
      </c>
      <c r="M45" s="1">
        <v>746</v>
      </c>
      <c r="N45" s="1">
        <v>0</v>
      </c>
      <c r="O45" s="1">
        <v>19532</v>
      </c>
      <c r="P45" s="1">
        <v>0</v>
      </c>
      <c r="Q45" s="1">
        <v>0</v>
      </c>
      <c r="R45" s="1">
        <v>1273</v>
      </c>
      <c r="S45" s="1">
        <v>1142</v>
      </c>
      <c r="T45" s="1">
        <v>0</v>
      </c>
      <c r="U45" s="2">
        <f t="shared" si="7"/>
        <v>22767</v>
      </c>
      <c r="V45" s="40"/>
    </row>
    <row r="46" spans="1:22" ht="12.75" customHeight="1">
      <c r="A46" s="72"/>
      <c r="B46" s="82" t="s">
        <v>33</v>
      </c>
      <c r="C46" s="76"/>
      <c r="D46" s="1">
        <v>0</v>
      </c>
      <c r="E46" s="46">
        <v>0</v>
      </c>
      <c r="F46" s="1"/>
      <c r="G46" s="1">
        <v>0</v>
      </c>
      <c r="H46" s="38">
        <v>0</v>
      </c>
      <c r="I46" s="1">
        <v>0</v>
      </c>
      <c r="J46" s="1"/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2">
        <f t="shared" si="7"/>
        <v>0</v>
      </c>
      <c r="V46" s="40"/>
    </row>
    <row r="47" spans="1:22" ht="12.75" customHeight="1">
      <c r="A47" s="72"/>
      <c r="B47" s="82" t="s">
        <v>34</v>
      </c>
      <c r="C47" s="76"/>
      <c r="D47" s="1">
        <v>0</v>
      </c>
      <c r="E47" s="46">
        <v>0</v>
      </c>
      <c r="F47" s="1"/>
      <c r="G47" s="1">
        <v>0</v>
      </c>
      <c r="H47" s="38">
        <v>0</v>
      </c>
      <c r="I47" s="1">
        <v>4278</v>
      </c>
      <c r="J47" s="1"/>
      <c r="K47" s="1">
        <v>0</v>
      </c>
      <c r="L47" s="1">
        <v>4517</v>
      </c>
      <c r="M47" s="1">
        <v>2393</v>
      </c>
      <c r="N47" s="1">
        <v>0</v>
      </c>
      <c r="O47" s="1">
        <v>16848</v>
      </c>
      <c r="P47" s="1">
        <v>0</v>
      </c>
      <c r="Q47" s="1">
        <v>0</v>
      </c>
      <c r="R47" s="1">
        <v>0</v>
      </c>
      <c r="S47" s="1">
        <v>1110</v>
      </c>
      <c r="T47" s="1">
        <v>0</v>
      </c>
      <c r="U47" s="2">
        <f t="shared" si="7"/>
        <v>29146</v>
      </c>
      <c r="V47" s="40"/>
    </row>
    <row r="48" spans="1:22" ht="12.75" customHeight="1">
      <c r="A48" s="72"/>
      <c r="B48" s="82" t="s">
        <v>35</v>
      </c>
      <c r="C48" s="76"/>
      <c r="D48" s="1">
        <v>0</v>
      </c>
      <c r="E48" s="46">
        <v>0</v>
      </c>
      <c r="F48" s="1"/>
      <c r="G48" s="1">
        <v>0</v>
      </c>
      <c r="H48" s="38">
        <v>0</v>
      </c>
      <c r="I48" s="1">
        <v>0</v>
      </c>
      <c r="J48" s="1"/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2">
        <f t="shared" si="7"/>
        <v>0</v>
      </c>
      <c r="V48" s="40"/>
    </row>
    <row r="49" spans="1:22" ht="12.75" customHeight="1">
      <c r="A49" s="72"/>
      <c r="B49" s="82" t="s">
        <v>36</v>
      </c>
      <c r="C49" s="76"/>
      <c r="D49" s="1">
        <v>0</v>
      </c>
      <c r="E49" s="46">
        <v>0</v>
      </c>
      <c r="F49" s="1"/>
      <c r="G49" s="1">
        <v>0</v>
      </c>
      <c r="H49" s="38">
        <v>0</v>
      </c>
      <c r="I49" s="1">
        <v>0</v>
      </c>
      <c r="J49" s="1"/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2">
        <f t="shared" si="7"/>
        <v>0</v>
      </c>
      <c r="V49" s="40"/>
    </row>
    <row r="50" spans="1:22" ht="12.75" customHeight="1">
      <c r="A50" s="72"/>
      <c r="B50" s="78" t="s">
        <v>53</v>
      </c>
      <c r="C50" s="13"/>
      <c r="D50" s="1">
        <v>0</v>
      </c>
      <c r="E50" s="46">
        <v>0</v>
      </c>
      <c r="F50" s="1"/>
      <c r="G50" s="1">
        <v>0</v>
      </c>
      <c r="H50" s="38">
        <v>0</v>
      </c>
      <c r="I50" s="1">
        <v>0</v>
      </c>
      <c r="J50" s="1"/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2">
        <f t="shared" si="7"/>
        <v>0</v>
      </c>
      <c r="V50" s="40"/>
    </row>
    <row r="51" spans="1:22" ht="6.75" customHeight="1">
      <c r="A51" s="15"/>
      <c r="B51" s="16"/>
      <c r="C51" s="12"/>
      <c r="D51" s="75"/>
      <c r="E51" s="88"/>
      <c r="F51" s="75"/>
      <c r="G51" s="75"/>
      <c r="H51" s="73"/>
      <c r="I51" s="75"/>
      <c r="J51" s="75"/>
      <c r="K51" s="73"/>
      <c r="L51" s="75"/>
      <c r="M51" s="70"/>
      <c r="N51" s="70"/>
      <c r="O51" s="70"/>
      <c r="P51" s="88"/>
      <c r="Q51" s="18"/>
      <c r="R51" s="75"/>
      <c r="S51" s="73"/>
      <c r="T51" s="70"/>
      <c r="U51" s="88"/>
      <c r="V51" s="40"/>
    </row>
    <row r="52" spans="1:22" ht="18.75" customHeight="1">
      <c r="A52" s="26" t="s">
        <v>48</v>
      </c>
      <c r="B52" s="27"/>
      <c r="C52" s="28"/>
      <c r="D52" s="21">
        <f>SUM(D53:D57)</f>
        <v>0</v>
      </c>
      <c r="E52" s="21">
        <f>SUM(E53:E57)</f>
        <v>24106</v>
      </c>
      <c r="F52" s="21">
        <f>SUM(F53:F57)</f>
        <v>0</v>
      </c>
      <c r="G52" s="21">
        <f aca="true" t="shared" si="8" ref="G52:T52">SUM(G53:G57)</f>
        <v>750</v>
      </c>
      <c r="H52" s="21">
        <f t="shared" si="8"/>
        <v>0</v>
      </c>
      <c r="I52" s="21">
        <f t="shared" si="8"/>
        <v>47543</v>
      </c>
      <c r="J52" s="21">
        <f t="shared" si="8"/>
        <v>9489</v>
      </c>
      <c r="K52" s="25">
        <f t="shared" si="8"/>
        <v>919</v>
      </c>
      <c r="L52" s="21">
        <f t="shared" si="8"/>
        <v>0</v>
      </c>
      <c r="M52" s="21">
        <f t="shared" si="8"/>
        <v>11583</v>
      </c>
      <c r="N52" s="21">
        <f t="shared" si="8"/>
        <v>4655</v>
      </c>
      <c r="O52" s="24">
        <f t="shared" si="8"/>
        <v>9248</v>
      </c>
      <c r="P52" s="21">
        <f t="shared" si="8"/>
        <v>6351</v>
      </c>
      <c r="Q52" s="21">
        <f t="shared" si="8"/>
        <v>0</v>
      </c>
      <c r="R52" s="21">
        <f t="shared" si="8"/>
        <v>30</v>
      </c>
      <c r="S52" s="25">
        <f t="shared" si="8"/>
        <v>4039</v>
      </c>
      <c r="T52" s="21">
        <f t="shared" si="8"/>
        <v>1948</v>
      </c>
      <c r="U52" s="24">
        <f>SUM(U53:U56)</f>
        <v>120661</v>
      </c>
      <c r="V52" s="40"/>
    </row>
    <row r="53" spans="1:22" ht="18.75" customHeight="1">
      <c r="A53" s="89"/>
      <c r="B53" s="90" t="s">
        <v>51</v>
      </c>
      <c r="C53" s="14"/>
      <c r="D53" s="6">
        <v>0</v>
      </c>
      <c r="E53" s="91">
        <v>0</v>
      </c>
      <c r="F53" s="6"/>
      <c r="G53" s="6">
        <v>0</v>
      </c>
      <c r="H53" s="6"/>
      <c r="I53" s="6">
        <v>0</v>
      </c>
      <c r="J53" s="6"/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/>
      <c r="T53" s="6">
        <v>0</v>
      </c>
      <c r="U53" s="2">
        <f>SUM(D53:T53)</f>
        <v>0</v>
      </c>
      <c r="V53" s="40"/>
    </row>
    <row r="54" spans="1:22" ht="12.75" customHeight="1">
      <c r="A54" s="72"/>
      <c r="B54" s="78" t="s">
        <v>52</v>
      </c>
      <c r="C54" s="13"/>
      <c r="D54" s="1">
        <v>0</v>
      </c>
      <c r="E54" s="2">
        <v>24106</v>
      </c>
      <c r="F54" s="1"/>
      <c r="G54" s="1">
        <v>750</v>
      </c>
      <c r="H54" s="1"/>
      <c r="I54" s="1">
        <v>47543</v>
      </c>
      <c r="J54" s="1">
        <v>9489</v>
      </c>
      <c r="K54" s="1">
        <v>58</v>
      </c>
      <c r="L54" s="1">
        <v>0</v>
      </c>
      <c r="M54" s="1">
        <v>11583</v>
      </c>
      <c r="N54" s="1">
        <v>4655</v>
      </c>
      <c r="O54" s="1">
        <v>133</v>
      </c>
      <c r="P54" s="1">
        <v>6351</v>
      </c>
      <c r="Q54" s="1">
        <v>0</v>
      </c>
      <c r="R54" s="1">
        <v>30</v>
      </c>
      <c r="S54" s="1">
        <v>4039</v>
      </c>
      <c r="T54" s="1">
        <v>1948</v>
      </c>
      <c r="U54" s="2">
        <f>SUM(D54:T54)</f>
        <v>110685</v>
      </c>
      <c r="V54" s="40"/>
    </row>
    <row r="55" spans="1:22" ht="12.75" customHeight="1">
      <c r="A55" s="72"/>
      <c r="B55" s="78" t="s">
        <v>31</v>
      </c>
      <c r="C55" s="13"/>
      <c r="D55" s="1">
        <v>0</v>
      </c>
      <c r="E55" s="2">
        <v>0</v>
      </c>
      <c r="F55" s="1"/>
      <c r="G55" s="1">
        <v>0</v>
      </c>
      <c r="H55" s="1"/>
      <c r="I55" s="1">
        <v>0</v>
      </c>
      <c r="J55" s="1"/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/>
      <c r="Q55" s="1">
        <v>0</v>
      </c>
      <c r="R55" s="1">
        <v>0</v>
      </c>
      <c r="S55" s="1"/>
      <c r="T55" s="1">
        <v>0</v>
      </c>
      <c r="U55" s="2">
        <f>SUM(D55:T55)</f>
        <v>0</v>
      </c>
      <c r="V55" s="40"/>
    </row>
    <row r="56" spans="1:22" ht="12.75" customHeight="1">
      <c r="A56" s="72"/>
      <c r="B56" s="78" t="s">
        <v>32</v>
      </c>
      <c r="C56" s="13"/>
      <c r="D56" s="1">
        <v>0</v>
      </c>
      <c r="E56" s="2">
        <v>0</v>
      </c>
      <c r="F56" s="1"/>
      <c r="G56" s="1">
        <v>0</v>
      </c>
      <c r="H56" s="1"/>
      <c r="I56" s="1">
        <v>0</v>
      </c>
      <c r="J56" s="1"/>
      <c r="K56" s="1">
        <v>861</v>
      </c>
      <c r="L56" s="1">
        <v>0</v>
      </c>
      <c r="M56" s="1">
        <v>0</v>
      </c>
      <c r="N56" s="1">
        <v>0</v>
      </c>
      <c r="O56" s="1">
        <v>9115</v>
      </c>
      <c r="P56" s="1"/>
      <c r="Q56" s="1">
        <v>0</v>
      </c>
      <c r="R56" s="1">
        <v>0</v>
      </c>
      <c r="S56" s="1"/>
      <c r="T56" s="1">
        <v>0</v>
      </c>
      <c r="U56" s="2">
        <f>SUM(D56:T56)</f>
        <v>9976</v>
      </c>
      <c r="V56" s="40"/>
    </row>
    <row r="57" spans="1:22" ht="6.75" customHeight="1">
      <c r="A57" s="66"/>
      <c r="B57" s="73"/>
      <c r="C57" s="88"/>
      <c r="D57" s="92"/>
      <c r="E57" s="92"/>
      <c r="F57" s="92"/>
      <c r="G57" s="1"/>
      <c r="H57" s="18"/>
      <c r="I57" s="1"/>
      <c r="J57" s="1"/>
      <c r="K57" s="18"/>
      <c r="L57" s="1"/>
      <c r="M57" s="2"/>
      <c r="N57" s="2"/>
      <c r="O57" s="2"/>
      <c r="P57" s="1"/>
      <c r="Q57" s="18"/>
      <c r="R57" s="1"/>
      <c r="S57" s="18"/>
      <c r="T57" s="1"/>
      <c r="U57" s="2"/>
      <c r="V57" s="40"/>
    </row>
    <row r="58" spans="1:22" ht="21" customHeight="1">
      <c r="A58" s="26" t="s">
        <v>50</v>
      </c>
      <c r="B58" s="27"/>
      <c r="C58" s="28"/>
      <c r="D58" s="23">
        <f aca="true" t="shared" si="9" ref="D58:I58">+D36+D52</f>
        <v>0</v>
      </c>
      <c r="E58" s="23">
        <f t="shared" si="9"/>
        <v>135550.8</v>
      </c>
      <c r="F58" s="23">
        <f t="shared" si="9"/>
        <v>0</v>
      </c>
      <c r="G58" s="21">
        <f t="shared" si="9"/>
        <v>4394</v>
      </c>
      <c r="H58" s="25">
        <f t="shared" si="9"/>
        <v>5114.639999999999</v>
      </c>
      <c r="I58" s="21">
        <f t="shared" si="9"/>
        <v>75120</v>
      </c>
      <c r="J58" s="21">
        <f aca="true" t="shared" si="10" ref="J58:U58">+J36+J52</f>
        <v>9489</v>
      </c>
      <c r="K58" s="25">
        <f t="shared" si="10"/>
        <v>1100</v>
      </c>
      <c r="L58" s="21">
        <f t="shared" si="10"/>
        <v>5029</v>
      </c>
      <c r="M58" s="21">
        <f t="shared" si="10"/>
        <v>15291</v>
      </c>
      <c r="N58" s="21">
        <f t="shared" si="10"/>
        <v>9414</v>
      </c>
      <c r="O58" s="24">
        <f t="shared" si="10"/>
        <v>51173</v>
      </c>
      <c r="P58" s="21">
        <f t="shared" si="10"/>
        <v>9303</v>
      </c>
      <c r="Q58" s="25">
        <f t="shared" si="10"/>
        <v>3937.309999999996</v>
      </c>
      <c r="R58" s="21">
        <f t="shared" si="10"/>
        <v>10772</v>
      </c>
      <c r="S58" s="25">
        <f t="shared" si="10"/>
        <v>6291</v>
      </c>
      <c r="T58" s="21">
        <f t="shared" si="10"/>
        <v>1948</v>
      </c>
      <c r="U58" s="24">
        <f t="shared" si="10"/>
        <v>343926.75</v>
      </c>
      <c r="V58" s="40"/>
    </row>
    <row r="59" spans="2:10" ht="12.75">
      <c r="B59" s="73"/>
      <c r="D59" s="93"/>
      <c r="E59" s="93"/>
      <c r="I59" s="93"/>
      <c r="J59" s="93"/>
    </row>
    <row r="60" spans="2:14" ht="12.75">
      <c r="B60" s="73"/>
      <c r="J60" s="93"/>
      <c r="N60" s="93"/>
    </row>
    <row r="61" ht="12.75">
      <c r="B61" s="73"/>
    </row>
    <row r="62" ht="12.75">
      <c r="B62" s="73"/>
    </row>
    <row r="63" ht="12.75">
      <c r="B63" s="73"/>
    </row>
    <row r="64" ht="12.75">
      <c r="B64" s="73"/>
    </row>
    <row r="65" ht="12.75">
      <c r="B65" s="73"/>
    </row>
    <row r="66" ht="12.75">
      <c r="B66" s="73"/>
    </row>
    <row r="67" ht="12.75">
      <c r="B67" s="73"/>
    </row>
    <row r="68" ht="12.75">
      <c r="B68" s="73"/>
    </row>
    <row r="69" ht="12.75">
      <c r="B69" s="73"/>
    </row>
    <row r="70" ht="12.75">
      <c r="B70" s="73"/>
    </row>
    <row r="71" ht="12.75">
      <c r="B71" s="73"/>
    </row>
    <row r="72" ht="12.75">
      <c r="B72" s="73"/>
    </row>
    <row r="73" ht="12.75">
      <c r="B73" s="73"/>
    </row>
    <row r="74" ht="12.75">
      <c r="B74" s="73"/>
    </row>
    <row r="75" ht="12.75">
      <c r="B75" s="73"/>
    </row>
    <row r="76" ht="12.75">
      <c r="B76" s="73"/>
    </row>
    <row r="77" ht="12.75">
      <c r="B77" s="73"/>
    </row>
    <row r="78" ht="12.75">
      <c r="B78" s="73"/>
    </row>
    <row r="79" ht="12.75">
      <c r="B79" s="73"/>
    </row>
    <row r="80" ht="12.75">
      <c r="B80" s="73"/>
    </row>
    <row r="81" ht="12.75">
      <c r="B81" s="73"/>
    </row>
    <row r="82" ht="12.75">
      <c r="B82" s="73"/>
    </row>
    <row r="83" ht="12.75">
      <c r="B83" s="73"/>
    </row>
    <row r="84" ht="12.75">
      <c r="B84" s="73"/>
    </row>
    <row r="85" ht="12.75">
      <c r="B85" s="73"/>
    </row>
    <row r="86" ht="12.75">
      <c r="B86" s="73"/>
    </row>
    <row r="87" ht="12.75">
      <c r="B87" s="73"/>
    </row>
    <row r="88" ht="12.75">
      <c r="B88" s="73"/>
    </row>
    <row r="89" ht="12.75">
      <c r="B89" s="73"/>
    </row>
    <row r="90" ht="12.75">
      <c r="B90" s="73"/>
    </row>
    <row r="91" ht="12.75">
      <c r="B91" s="73"/>
    </row>
    <row r="92" ht="12.75">
      <c r="B92" s="73"/>
    </row>
    <row r="93" ht="12.75">
      <c r="B93" s="73"/>
    </row>
    <row r="94" ht="12.75">
      <c r="B94" s="73"/>
    </row>
    <row r="95" ht="12.75">
      <c r="B95" s="73"/>
    </row>
    <row r="96" ht="12.75">
      <c r="B96" s="73"/>
    </row>
    <row r="97" ht="12.75">
      <c r="B97" s="73"/>
    </row>
    <row r="98" ht="12.75">
      <c r="B98" s="73"/>
    </row>
    <row r="99" ht="12.75">
      <c r="B99" s="73"/>
    </row>
    <row r="100" ht="12.75">
      <c r="B100" s="73"/>
    </row>
    <row r="101" ht="12.75">
      <c r="B101" s="73"/>
    </row>
    <row r="102" ht="12.75">
      <c r="B102" s="73"/>
    </row>
    <row r="103" ht="12.75">
      <c r="B103" s="73"/>
    </row>
    <row r="104" ht="12.75">
      <c r="B104" s="73"/>
    </row>
    <row r="105" ht="12.75">
      <c r="B105" s="73"/>
    </row>
    <row r="106" ht="12.75">
      <c r="B106" s="73"/>
    </row>
    <row r="107" ht="12.75">
      <c r="B107" s="73"/>
    </row>
    <row r="108" ht="12.75">
      <c r="B108" s="73"/>
    </row>
    <row r="109" ht="12.75">
      <c r="B109" s="73"/>
    </row>
    <row r="110" ht="12.75">
      <c r="B110" s="73"/>
    </row>
    <row r="111" ht="12.75">
      <c r="B111" s="73"/>
    </row>
    <row r="112" ht="12.75">
      <c r="B112" s="73"/>
    </row>
    <row r="113" ht="12.75">
      <c r="B113" s="73"/>
    </row>
    <row r="114" ht="12.75">
      <c r="B114" s="73"/>
    </row>
    <row r="115" ht="12.75">
      <c r="B115" s="73"/>
    </row>
    <row r="116" ht="12.75">
      <c r="B116" s="73"/>
    </row>
    <row r="117" ht="12.75">
      <c r="B117" s="73"/>
    </row>
    <row r="118" ht="12.75">
      <c r="B118" s="73"/>
    </row>
    <row r="119" ht="12.75">
      <c r="B119" s="73"/>
    </row>
    <row r="120" ht="12.75">
      <c r="B120" s="73"/>
    </row>
    <row r="121" ht="12.75">
      <c r="B121" s="73"/>
    </row>
    <row r="122" ht="12.75">
      <c r="B122" s="73"/>
    </row>
    <row r="123" ht="12.75">
      <c r="B123" s="73"/>
    </row>
    <row r="124" ht="12.75">
      <c r="B124" s="73"/>
    </row>
    <row r="125" ht="12.75">
      <c r="B125" s="73"/>
    </row>
    <row r="126" ht="12.75">
      <c r="B126" s="73"/>
    </row>
    <row r="127" ht="12.75">
      <c r="B127" s="73"/>
    </row>
    <row r="128" ht="12.75">
      <c r="B128" s="73"/>
    </row>
    <row r="129" ht="12.75">
      <c r="B129" s="73"/>
    </row>
    <row r="130" ht="12.75">
      <c r="B130" s="73"/>
    </row>
    <row r="131" ht="12.75">
      <c r="B131" s="73"/>
    </row>
    <row r="132" ht="12.75">
      <c r="B132" s="73"/>
    </row>
    <row r="133" ht="12.75">
      <c r="B133" s="73"/>
    </row>
    <row r="134" ht="12.75">
      <c r="B134" s="73"/>
    </row>
    <row r="135" ht="12.75">
      <c r="B135" s="73"/>
    </row>
    <row r="136" ht="12.75">
      <c r="B136" s="73"/>
    </row>
    <row r="137" ht="12.75">
      <c r="B137" s="73"/>
    </row>
    <row r="138" ht="12.75">
      <c r="B138" s="73"/>
    </row>
    <row r="139" ht="12.75">
      <c r="B139" s="73"/>
    </row>
    <row r="140" ht="12.75">
      <c r="B140" s="73"/>
    </row>
    <row r="141" ht="12.75">
      <c r="B141" s="73"/>
    </row>
    <row r="142" ht="12.75">
      <c r="B142" s="73"/>
    </row>
    <row r="143" ht="12.75">
      <c r="B143" s="73"/>
    </row>
    <row r="144" ht="12.75">
      <c r="B144" s="73"/>
    </row>
    <row r="145" ht="12.75">
      <c r="B145" s="73"/>
    </row>
  </sheetData>
  <mergeCells count="1">
    <mergeCell ref="A19:C19"/>
  </mergeCells>
  <printOptions horizontalCentered="1" verticalCentered="1"/>
  <pageMargins left="0.07874015748031496" right="0.07874015748031496" top="0.1968503937007874" bottom="0.3937007874015748" header="0.35433070866141736" footer="0.31496062992125984"/>
  <pageSetup horizontalDpi="300" verticalDpi="300" orientation="landscape" paperSize="9" scale="62" r:id="rId1"/>
  <headerFooter alignWithMargins="0">
    <oddFooter>&amp;L&amp;"Arial,Negrita Cursiva"&amp;8Elaborado por la Superintendencia Adjunta de Seguros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 E INFORMATICA</dc:creator>
  <cp:keywords/>
  <dc:description/>
  <cp:lastModifiedBy>SBS</cp:lastModifiedBy>
  <cp:lastPrinted>1999-08-24T00:22:25Z</cp:lastPrinted>
  <dcterms:created xsi:type="dcterms:W3CDTF">1998-04-27T14:13:00Z</dcterms:created>
  <cp:category/>
  <cp:version/>
  <cp:contentType/>
  <cp:contentStatus/>
</cp:coreProperties>
</file>