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0770" windowHeight="9900" tabRatio="560" activeTab="0"/>
  </bookViews>
  <sheets>
    <sheet name="R" sheetId="1" r:id="rId1"/>
    <sheet name="Afi" sheetId="2" r:id="rId2"/>
    <sheet name="Inv" sheetId="3" r:id="rId3"/>
    <sheet name="Fondo1" sheetId="4" r:id="rId4"/>
    <sheet name="Fondo2" sheetId="5" r:id="rId5"/>
    <sheet name="Fondo3" sheetId="6" r:id="rId6"/>
    <sheet name="Total Fondo" sheetId="7" r:id="rId7"/>
    <sheet name="VC" sheetId="8" r:id="rId8"/>
    <sheet name="VC12" sheetId="9" r:id="rId9"/>
    <sheet name="VC3" sheetId="10" r:id="rId10"/>
  </sheets>
  <externalReferences>
    <externalReference r:id="rId13"/>
  </externalReferences>
  <definedNames>
    <definedName name="_xlnm.Print_Area" localSheetId="1">'Afi'!$A$1:$F$69</definedName>
    <definedName name="_xlnm.Print_Area" localSheetId="3">'Fondo1'!$A$1:$K$79</definedName>
    <definedName name="_xlnm.Print_Area" localSheetId="4">'Fondo2'!$A$1:$K$79</definedName>
    <definedName name="_xlnm.Print_Area" localSheetId="5">'Fondo3'!$A$1:$K$79</definedName>
    <definedName name="_xlnm.Print_Area" localSheetId="2">'Inv'!$A$1:$F$65</definedName>
    <definedName name="_xlnm.Print_Area" localSheetId="0">'R'!$A$1:$F$64</definedName>
    <definedName name="_xlnm.Print_Area" localSheetId="6">'Total Fondo'!$A$1:$K$80</definedName>
    <definedName name="_xlnm.Print_Area" localSheetId="7">'VC'!$A$1:$F$69</definedName>
    <definedName name="_xlnm.Print_Area" localSheetId="8">'VC12'!$A$1:$E$66</definedName>
    <definedName name="_xlnm.Print_Area" localSheetId="9">'VC3'!$A$1:$E$35</definedName>
    <definedName name="Fecha">'[1]Datos'!$C$3</definedName>
    <definedName name="FET">'[1]Datos'!#REF!</definedName>
    <definedName name="Nn">'[1]Datos'!$D$3</definedName>
  </definedNames>
  <calcPr fullCalcOnLoad="1"/>
</workbook>
</file>

<file path=xl/sharedStrings.xml><?xml version="1.0" encoding="utf-8"?>
<sst xmlns="http://schemas.openxmlformats.org/spreadsheetml/2006/main" count="474" uniqueCount="147">
  <si>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</si>
  <si>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</si>
  <si>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</si>
  <si>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</si>
  <si>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</si>
  <si>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</si>
  <si>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</si>
  <si>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</si>
  <si>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</si>
  <si>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</si>
  <si>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</si>
  <si>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</si>
  <si>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</si>
  <si>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</si>
  <si>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</si>
  <si>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</si>
  <si>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</si>
  <si>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</si>
  <si>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</si>
  <si>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</si>
  <si>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</si>
  <si>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</si>
  <si>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</si>
  <si>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Horizonte</t>
  </si>
  <si>
    <t>Integra</t>
  </si>
  <si>
    <t>Prima</t>
  </si>
  <si>
    <t>Profuturo</t>
  </si>
  <si>
    <t>(5)  El Valor Cuota inicial fue de S/. 10,00, no correspondiendo la misma fecha de inicio para todas las AFP.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</si>
  <si>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</si>
  <si>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</si>
  <si>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</si>
  <si>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</si>
  <si>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</si>
  <si>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</si>
  <si>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</si>
  <si>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</si>
  <si>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</si>
  <si>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</si>
  <si>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</si>
  <si>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</si>
  <si>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</si>
  <si>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</si>
  <si>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</si>
  <si>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</si>
  <si>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</si>
  <si>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</si>
  <si>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</si>
  <si>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</si>
  <si>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</si>
  <si>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</si>
  <si>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</si>
  <si>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</si>
  <si>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</si>
  <si>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</si>
  <si>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</si>
  <si>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</si>
  <si>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</si>
  <si>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</si>
  <si>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</si>
  <si>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</si>
  <si>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</si>
  <si>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</si>
  <si>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</si>
  <si>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</si>
  <si>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</si>
  <si>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</si>
  <si>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</si>
  <si>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</si>
  <si>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</si>
  <si>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</si>
  <si>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</si>
  <si>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</si>
  <si>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</si>
  <si>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</si>
  <si>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</si>
  <si>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</si>
  <si>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</si>
  <si>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</si>
  <si>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Cuadro Nº 6</t>
  </si>
  <si>
    <t>Valor Cuota del Fondo Tipo 1</t>
  </si>
  <si>
    <t>Cuadro Nº 7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</si>
  <si>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</si>
  <si>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</si>
  <si>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</si>
  <si>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</si>
  <si>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</si>
  <si>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</si>
  <si>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</si>
  <si>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</si>
  <si>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</si>
  <si>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</si>
  <si>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</si>
  <si>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Certificados de Suscripcion Preferente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</si>
  <si>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</si>
  <si>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</si>
  <si>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</si>
  <si>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</si>
  <si>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</si>
  <si>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</si>
  <si>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</si>
  <si>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</si>
  <si>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</si>
  <si>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</si>
  <si>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>Nota: Valor cuota para el cálculo de la Rentabilidad según lo establecido en el artículo 70° del Título VI del Compendio de Normas reglamentarias del SPP, correspondiente a inversiones. En ningún caso dichos valores cuota se deberán utilizar para las operaciones de compra y venta de cuotas de la Cartera Administrada.</t>
  </si>
  <si>
    <t xml:space="preserve">    Bonos del Sistema Financiero</t>
  </si>
  <si>
    <t>Acciones Preferentes</t>
  </si>
  <si>
    <t>Certificados de Suscripción Preferente</t>
  </si>
  <si>
    <t>Bonos Corporativos del Exterior</t>
  </si>
  <si>
    <t xml:space="preserve">Bonos Hipotecarios </t>
  </si>
  <si>
    <t>Otros locales</t>
  </si>
  <si>
    <t>Otros Extranjero</t>
  </si>
  <si>
    <t>Acciones y Valores Rep. sobre Acc. Emp. Financieras Locales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</si>
  <si>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</si>
  <si>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</si>
  <si>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</si>
  <si>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</si>
  <si>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</si>
  <si>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</si>
  <si>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</si>
  <si>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</si>
  <si>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</si>
  <si>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</si>
  <si>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Fondos Mutuos (5)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</si>
  <si>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</si>
  <si>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</si>
  <si>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</si>
  <si>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</si>
  <si>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(5) Incluye participación de las AFP en Fondos Mutuos Alternativos</t>
  </si>
  <si>
    <t>Fondos Mutuos</t>
  </si>
  <si>
    <t xml:space="preserve">4. Administradoras de Fondos </t>
  </si>
  <si>
    <t xml:space="preserve"> </t>
  </si>
  <si>
    <t>Del 4 al 8 de Enero</t>
  </si>
  <si>
    <t>Al 8 de Enero</t>
  </si>
  <si>
    <t>Del 11 al 15 de Enero</t>
  </si>
  <si>
    <t>Al 15 de Enero</t>
  </si>
  <si>
    <t>Del 18 al 22 de Enero</t>
  </si>
  <si>
    <t>Boletín Semanal del Sistema Privado de Pensiones: Año 2010 - N° 5</t>
  </si>
  <si>
    <t>Al 22 de Enero</t>
  </si>
  <si>
    <t>Del 25 al 29 de Enero</t>
  </si>
  <si>
    <t xml:space="preserve">En la semana del 25 al 29 de Enero, el flujo de nuevos incorporados aumentó a 5 811 afiliados, 1 342 más que el registrado en la semana previa. Con ello el total de afiliados al 29 de Enero alcanzó los 4 472 804. En la última semana el flujo de afiliados independientes fue de 36, siendo la participación de este grupo dentro del flujo de nuevos afiliados de 0,6%. </t>
  </si>
  <si>
    <t>Al 29 de Enero de 2010 la Cartera Administrada totalizó S/. 67 210 millones, de este total  S/. 66 537 millones corresponden al Fondo de Pensiones y S/. 673 millones al Encaje. Por otro lado, las inversiones locales fueron de S/. 53 675 millones, equivalente al 79,9% de la Cartera, mientras las inversiones en el exterior cerraron en S/. 13 740 millones, que representa el 20,4% de la Cartera.</t>
  </si>
  <si>
    <t>Al 29 de Enero de 2010, la participación de los principales instrumentos en la Cartera Administrada es la siguiente: acciones y valores representativos sobre acciones de empresas locales 31,1%, bonos del gobierno central 20,3%, fondos mutuos del exterior 5,8%, bonos de empresas no financieras 9,7%, certificados y depósitos a plazo 2,8% y bonos de titulización 3,7%.</t>
  </si>
  <si>
    <t>Durante la última semana los valores cuota de los fondos Tipo 1, Tipo 2 y Tipo 3 presentaron una variación negativa promedio de -0,69%, -1,52% y -2,42% respecto del cierre de la semana previa, respectivamente.</t>
  </si>
  <si>
    <t>Semana del 25 al 29 de Enero</t>
  </si>
  <si>
    <t>Al 29 de Enero</t>
  </si>
  <si>
    <t>Pagarés LP</t>
  </si>
  <si>
    <t>*Información actualizada al 31 de Enero de 2021.</t>
  </si>
</sst>
</file>

<file path=xl/styles.xml><?xml version="1.0" encoding="utf-8"?>
<styleSheet xmlns="http://schemas.openxmlformats.org/spreadsheetml/2006/main">
  <numFmts count="43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0.0%"/>
    <numFmt numFmtId="181" formatCode="_ * #\ ###\ ###_ ;_ * \-#\ ###\ ###_ ;_ * &quot;-&quot;??_ ;_ @_ "/>
    <numFmt numFmtId="182" formatCode="_(* #,##0_);_(* \(#,##0\);_(* &quot;-&quot;??_);_(@_)"/>
    <numFmt numFmtId="183" formatCode="0.0"/>
    <numFmt numFmtId="184" formatCode="dd\-mmm\-yyyy"/>
    <numFmt numFmtId="185" formatCode="_(* #,##0.0_);_(* \(#,##0.0\);_(* &quot;-&quot;??_);_(@_)"/>
    <numFmt numFmtId="186" formatCode="\A\l\ [$-280A]d&quot; de &quot;mmmm&quot; de &quot;yyyy;@"/>
    <numFmt numFmtId="187" formatCode="_(* #,##0.0000000_);_(* \(#,##0.0000000\);_(* &quot;-&quot;??_);_(@_)"/>
    <numFmt numFmtId="188" formatCode="#\ ##0"/>
    <numFmt numFmtId="189" formatCode="\A\l\ dd\-mmm\-yy"/>
    <numFmt numFmtId="190" formatCode="0.000%"/>
    <numFmt numFmtId="191" formatCode="_ * #\ ###\ ##0.0\ ;_ *0.0_ ;_ * &quot;-&quot;?_ ;_ @_ "/>
    <numFmt numFmtId="192" formatCode="\A\l\ [$-280A]dd&quot; de &quot;mmmm&quot; de &quot;yyyy;@"/>
    <numFmt numFmtId="193" formatCode="_(* #.##0_);_(* \(#.##0\);_(* &quot;-&quot;??_);_(@_)"/>
    <numFmt numFmtId="194" formatCode="_ * ####\ ###\ ##0.0\ ;_ *0.0000_ ;_ * &quot;-&quot;?_ ;_ @_ "/>
    <numFmt numFmtId="195" formatCode="#\ ###\ ##0"/>
    <numFmt numFmtId="196" formatCode="0.0000%"/>
    <numFmt numFmtId="197" formatCode="_ * #\ ###\ ###_ ;_ * \-#\ ###\ ###_ ;_ * &quot;-&quot;?,;_ @_ "/>
    <numFmt numFmtId="198" formatCode="0.000"/>
  </numFmts>
  <fonts count="79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b/>
      <sz val="11"/>
      <name val="Times New Roman"/>
      <family val="1"/>
    </font>
    <font>
      <sz val="11"/>
      <name val="Arial"/>
      <family val="2"/>
    </font>
    <font>
      <sz val="9"/>
      <name val="Arial Narrow"/>
      <family val="2"/>
    </font>
    <font>
      <sz val="10"/>
      <color indexed="9"/>
      <name val="Arial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b/>
      <sz val="9"/>
      <color indexed="9"/>
      <name val="Arial Narrow"/>
      <family val="2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0"/>
      <color indexed="55"/>
      <name val="Arial"/>
      <family val="2"/>
    </font>
    <font>
      <sz val="10"/>
      <color indexed="10"/>
      <name val="Arial"/>
      <family val="2"/>
    </font>
    <font>
      <sz val="11.25"/>
      <color indexed="8"/>
      <name val="Arial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10.75"/>
      <color indexed="8"/>
      <name val="Arial"/>
      <family val="2"/>
    </font>
    <font>
      <sz val="11.5"/>
      <color indexed="8"/>
      <name val="Arial"/>
      <family val="2"/>
    </font>
    <font>
      <sz val="9"/>
      <color indexed="8"/>
      <name val="Arial Narrow"/>
      <family val="2"/>
    </font>
    <font>
      <sz val="11"/>
      <color indexed="8"/>
      <name val="Arial"/>
      <family val="2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7.55"/>
      <color indexed="8"/>
      <name val="Arial Narrow"/>
      <family val="2"/>
    </font>
    <font>
      <b/>
      <sz val="10.25"/>
      <color indexed="8"/>
      <name val="Arial Narrow"/>
      <family val="2"/>
    </font>
    <font>
      <sz val="8.45"/>
      <color indexed="8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0" applyNumberFormat="0" applyBorder="0" applyAlignment="0" applyProtection="0"/>
    <xf numFmtId="0" fontId="65" fillId="21" borderId="1" applyNumberFormat="0" applyAlignment="0" applyProtection="0"/>
    <xf numFmtId="0" fontId="66" fillId="22" borderId="2" applyNumberFormat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0" applyNumberFormat="0" applyFill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70" fillId="29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2" fillId="31" borderId="0" applyNumberFormat="0" applyBorder="0" applyAlignment="0" applyProtection="0"/>
    <xf numFmtId="0" fontId="7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3" fillId="21" borderId="6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7" applyNumberFormat="0" applyFill="0" applyAlignment="0" applyProtection="0"/>
    <xf numFmtId="0" fontId="69" fillId="0" borderId="8" applyNumberFormat="0" applyFill="0" applyAlignment="0" applyProtection="0"/>
    <xf numFmtId="0" fontId="78" fillId="0" borderId="9" applyNumberFormat="0" applyFill="0" applyAlignment="0" applyProtection="0"/>
  </cellStyleXfs>
  <cellXfs count="243">
    <xf numFmtId="0" fontId="0" fillId="0" borderId="0" xfId="0" applyAlignment="1">
      <alignment/>
    </xf>
    <xf numFmtId="0" fontId="11" fillId="33" borderId="0" xfId="0" applyFont="1" applyFill="1" applyAlignment="1">
      <alignment wrapText="1"/>
    </xf>
    <xf numFmtId="0" fontId="13" fillId="33" borderId="0" xfId="0" applyFont="1" applyFill="1" applyBorder="1" applyAlignment="1">
      <alignment horizontal="center" vertical="center"/>
    </xf>
    <xf numFmtId="189" fontId="13" fillId="33" borderId="0" xfId="0" applyNumberFormat="1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/>
    </xf>
    <xf numFmtId="185" fontId="14" fillId="33" borderId="0" xfId="49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185" fontId="13" fillId="33" borderId="0" xfId="49" applyNumberFormat="1" applyFont="1" applyFill="1" applyBorder="1" applyAlignment="1">
      <alignment/>
    </xf>
    <xf numFmtId="183" fontId="13" fillId="33" borderId="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10" fontId="2" fillId="33" borderId="0" xfId="58" applyNumberFormat="1" applyFont="1" applyFill="1" applyBorder="1" applyAlignment="1">
      <alignment/>
    </xf>
    <xf numFmtId="180" fontId="2" fillId="33" borderId="0" xfId="58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182" fontId="2" fillId="33" borderId="0" xfId="0" applyNumberFormat="1" applyFont="1" applyFill="1" applyBorder="1" applyAlignment="1">
      <alignment/>
    </xf>
    <xf numFmtId="181" fontId="2" fillId="33" borderId="0" xfId="0" applyNumberFormat="1" applyFont="1" applyFill="1" applyBorder="1" applyAlignment="1">
      <alignment/>
    </xf>
    <xf numFmtId="179" fontId="2" fillId="33" borderId="0" xfId="0" applyNumberFormat="1" applyFont="1" applyFill="1" applyBorder="1" applyAlignment="1">
      <alignment/>
    </xf>
    <xf numFmtId="185" fontId="2" fillId="33" borderId="0" xfId="0" applyNumberFormat="1" applyFont="1" applyFill="1" applyBorder="1" applyAlignment="1">
      <alignment/>
    </xf>
    <xf numFmtId="0" fontId="14" fillId="34" borderId="0" xfId="0" applyFont="1" applyFill="1" applyBorder="1" applyAlignment="1">
      <alignment horizontal="centerContinuous" vertical="center"/>
    </xf>
    <xf numFmtId="0" fontId="23" fillId="34" borderId="12" xfId="0" applyFont="1" applyFill="1" applyBorder="1" applyAlignment="1">
      <alignment horizontal="centerContinuous" vertical="center"/>
    </xf>
    <xf numFmtId="0" fontId="24" fillId="34" borderId="12" xfId="0" applyFont="1" applyFill="1" applyBorder="1" applyAlignment="1">
      <alignment horizontal="centerContinuous" vertical="center"/>
    </xf>
    <xf numFmtId="0" fontId="4" fillId="35" borderId="12" xfId="0" applyFont="1" applyFill="1" applyBorder="1" applyAlignment="1">
      <alignment horizontal="centerContinuous" vertical="center"/>
    </xf>
    <xf numFmtId="0" fontId="2" fillId="35" borderId="0" xfId="0" applyFont="1" applyFill="1" applyBorder="1" applyAlignment="1">
      <alignment horizontal="centerContinuous" vertical="center"/>
    </xf>
    <xf numFmtId="0" fontId="2" fillId="35" borderId="12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3" fillId="35" borderId="14" xfId="0" applyFont="1" applyFill="1" applyBorder="1" applyAlignment="1">
      <alignment vertical="center"/>
    </xf>
    <xf numFmtId="0" fontId="5" fillId="35" borderId="15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left" indent="1"/>
    </xf>
    <xf numFmtId="182" fontId="2" fillId="35" borderId="0" xfId="49" applyNumberFormat="1" applyFont="1" applyFill="1" applyBorder="1" applyAlignment="1">
      <alignment vertical="center"/>
    </xf>
    <xf numFmtId="181" fontId="6" fillId="35" borderId="0" xfId="49" applyNumberFormat="1" applyFont="1" applyFill="1" applyBorder="1" applyAlignment="1">
      <alignment vertical="center"/>
    </xf>
    <xf numFmtId="182" fontId="2" fillId="35" borderId="0" xfId="49" applyNumberFormat="1" applyFont="1" applyFill="1" applyBorder="1" applyAlignment="1">
      <alignment/>
    </xf>
    <xf numFmtId="0" fontId="2" fillId="35" borderId="0" xfId="0" applyFont="1" applyFill="1" applyBorder="1" applyAlignment="1">
      <alignment vertical="center"/>
    </xf>
    <xf numFmtId="185" fontId="6" fillId="35" borderId="0" xfId="49" applyNumberFormat="1" applyFont="1" applyFill="1" applyBorder="1" applyAlignment="1">
      <alignment/>
    </xf>
    <xf numFmtId="0" fontId="3" fillId="35" borderId="16" xfId="0" applyFont="1" applyFill="1" applyBorder="1" applyAlignment="1">
      <alignment vertical="center"/>
    </xf>
    <xf numFmtId="0" fontId="2" fillId="35" borderId="17" xfId="0" applyFont="1" applyFill="1" applyBorder="1" applyAlignment="1">
      <alignment/>
    </xf>
    <xf numFmtId="0" fontId="5" fillId="35" borderId="17" xfId="0" applyFont="1" applyFill="1" applyBorder="1" applyAlignment="1">
      <alignment horizontal="center" vertical="center" wrapText="1"/>
    </xf>
    <xf numFmtId="185" fontId="6" fillId="35" borderId="0" xfId="49" applyNumberFormat="1" applyFont="1" applyFill="1" applyBorder="1" applyAlignment="1">
      <alignment vertical="center"/>
    </xf>
    <xf numFmtId="0" fontId="6" fillId="35" borderId="12" xfId="0" applyFont="1" applyFill="1" applyBorder="1" applyAlignment="1">
      <alignment vertical="center"/>
    </xf>
    <xf numFmtId="0" fontId="3" fillId="35" borderId="18" xfId="0" applyFont="1" applyFill="1" applyBorder="1" applyAlignment="1">
      <alignment vertical="center"/>
    </xf>
    <xf numFmtId="0" fontId="2" fillId="35" borderId="19" xfId="0" applyFont="1" applyFill="1" applyBorder="1" applyAlignment="1">
      <alignment/>
    </xf>
    <xf numFmtId="0" fontId="3" fillId="35" borderId="19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186" fontId="3" fillId="35" borderId="21" xfId="0" applyNumberFormat="1" applyFont="1" applyFill="1" applyBorder="1" applyAlignment="1">
      <alignment horizontal="left" vertical="center" indent="1"/>
    </xf>
    <xf numFmtId="0" fontId="2" fillId="35" borderId="22" xfId="0" applyFont="1" applyFill="1" applyBorder="1" applyAlignment="1">
      <alignment horizontal="center"/>
    </xf>
    <xf numFmtId="0" fontId="2" fillId="35" borderId="22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left" vertical="center" indent="1"/>
    </xf>
    <xf numFmtId="181" fontId="19" fillId="35" borderId="0" xfId="49" applyNumberFormat="1" applyFont="1" applyFill="1" applyBorder="1" applyAlignment="1">
      <alignment vertical="center"/>
    </xf>
    <xf numFmtId="181" fontId="19" fillId="35" borderId="13" xfId="49" applyNumberFormat="1" applyFont="1" applyFill="1" applyBorder="1" applyAlignment="1">
      <alignment vertical="center"/>
    </xf>
    <xf numFmtId="185" fontId="2" fillId="35" borderId="0" xfId="49" applyNumberFormat="1" applyFont="1" applyFill="1" applyBorder="1" applyAlignment="1">
      <alignment vertical="center"/>
    </xf>
    <xf numFmtId="185" fontId="6" fillId="35" borderId="13" xfId="49" applyNumberFormat="1" applyFont="1" applyFill="1" applyBorder="1" applyAlignment="1">
      <alignment vertical="center"/>
    </xf>
    <xf numFmtId="0" fontId="2" fillId="35" borderId="12" xfId="0" applyFont="1" applyFill="1" applyBorder="1" applyAlignment="1">
      <alignment horizontal="left" indent="2"/>
    </xf>
    <xf numFmtId="0" fontId="3" fillId="35" borderId="12" xfId="0" applyFont="1" applyFill="1" applyBorder="1" applyAlignment="1">
      <alignment horizontal="left" indent="1"/>
    </xf>
    <xf numFmtId="0" fontId="6" fillId="35" borderId="0" xfId="0" applyFont="1" applyFill="1" applyBorder="1" applyAlignment="1">
      <alignment vertical="center"/>
    </xf>
    <xf numFmtId="0" fontId="5" fillId="35" borderId="19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left" indent="1"/>
    </xf>
    <xf numFmtId="186" fontId="5" fillId="35" borderId="19" xfId="0" applyNumberFormat="1" applyFont="1" applyFill="1" applyBorder="1" applyAlignment="1">
      <alignment/>
    </xf>
    <xf numFmtId="187" fontId="6" fillId="35" borderId="0" xfId="49" applyNumberFormat="1" applyFont="1" applyFill="1" applyBorder="1" applyAlignment="1">
      <alignment/>
    </xf>
    <xf numFmtId="0" fontId="2" fillId="35" borderId="21" xfId="0" applyFont="1" applyFill="1" applyBorder="1" applyAlignment="1">
      <alignment horizontal="left" indent="1"/>
    </xf>
    <xf numFmtId="186" fontId="5" fillId="35" borderId="22" xfId="0" applyNumberFormat="1" applyFont="1" applyFill="1" applyBorder="1" applyAlignment="1">
      <alignment/>
    </xf>
    <xf numFmtId="186" fontId="5" fillId="35" borderId="0" xfId="0" applyNumberFormat="1" applyFont="1" applyFill="1" applyBorder="1" applyAlignment="1">
      <alignment/>
    </xf>
    <xf numFmtId="0" fontId="6" fillId="35" borderId="24" xfId="0" applyFont="1" applyFill="1" applyBorder="1" applyAlignment="1">
      <alignment/>
    </xf>
    <xf numFmtId="0" fontId="2" fillId="35" borderId="25" xfId="0" applyFont="1" applyFill="1" applyBorder="1" applyAlignment="1">
      <alignment/>
    </xf>
    <xf numFmtId="0" fontId="2" fillId="35" borderId="26" xfId="0" applyFont="1" applyFill="1" applyBorder="1" applyAlignment="1">
      <alignment/>
    </xf>
    <xf numFmtId="0" fontId="22" fillId="34" borderId="10" xfId="0" applyFont="1" applyFill="1" applyBorder="1" applyAlignment="1">
      <alignment horizontal="centerContinuous" vertical="center"/>
    </xf>
    <xf numFmtId="0" fontId="13" fillId="34" borderId="11" xfId="0" applyFont="1" applyFill="1" applyBorder="1" applyAlignment="1">
      <alignment horizontal="centerContinuous" vertical="center"/>
    </xf>
    <xf numFmtId="0" fontId="14" fillId="34" borderId="11" xfId="0" applyFont="1" applyFill="1" applyBorder="1" applyAlignment="1">
      <alignment horizontal="centerContinuous" vertical="center"/>
    </xf>
    <xf numFmtId="0" fontId="14" fillId="34" borderId="27" xfId="0" applyFont="1" applyFill="1" applyBorder="1" applyAlignment="1">
      <alignment horizontal="centerContinuous" vertical="center"/>
    </xf>
    <xf numFmtId="0" fontId="14" fillId="34" borderId="13" xfId="0" applyFont="1" applyFill="1" applyBorder="1" applyAlignment="1">
      <alignment horizontal="centerContinuous" vertical="center"/>
    </xf>
    <xf numFmtId="0" fontId="2" fillId="35" borderId="13" xfId="0" applyFont="1" applyFill="1" applyBorder="1" applyAlignment="1">
      <alignment horizontal="centerContinuous" vertical="center"/>
    </xf>
    <xf numFmtId="0" fontId="0" fillId="33" borderId="0" xfId="0" applyFill="1" applyAlignment="1">
      <alignment/>
    </xf>
    <xf numFmtId="180" fontId="0" fillId="33" borderId="0" xfId="58" applyNumberFormat="1" applyFont="1" applyFill="1" applyAlignment="1">
      <alignment/>
    </xf>
    <xf numFmtId="179" fontId="10" fillId="33" borderId="0" xfId="49" applyFont="1" applyFill="1" applyBorder="1" applyAlignment="1">
      <alignment/>
    </xf>
    <xf numFmtId="182" fontId="0" fillId="33" borderId="0" xfId="0" applyNumberFormat="1" applyFill="1" applyAlignment="1">
      <alignment/>
    </xf>
    <xf numFmtId="0" fontId="3" fillId="35" borderId="0" xfId="0" applyFont="1" applyFill="1" applyBorder="1" applyAlignment="1">
      <alignment horizontal="centerContinuous" vertical="center"/>
    </xf>
    <xf numFmtId="3" fontId="2" fillId="35" borderId="0" xfId="0" applyNumberFormat="1" applyFont="1" applyFill="1" applyBorder="1" applyAlignment="1">
      <alignment horizontal="centerContinuous" vertical="center"/>
    </xf>
    <xf numFmtId="0" fontId="10" fillId="35" borderId="28" xfId="0" applyFont="1" applyFill="1" applyBorder="1" applyAlignment="1">
      <alignment/>
    </xf>
    <xf numFmtId="3" fontId="5" fillId="35" borderId="28" xfId="0" applyNumberFormat="1" applyFont="1" applyFill="1" applyBorder="1" applyAlignment="1">
      <alignment horizontal="center" vertical="center" wrapText="1"/>
    </xf>
    <xf numFmtId="179" fontId="10" fillId="35" borderId="29" xfId="49" applyFont="1" applyFill="1" applyBorder="1" applyAlignment="1">
      <alignment/>
    </xf>
    <xf numFmtId="179" fontId="10" fillId="35" borderId="22" xfId="49" applyFont="1" applyFill="1" applyBorder="1" applyAlignment="1">
      <alignment/>
    </xf>
    <xf numFmtId="179" fontId="5" fillId="35" borderId="0" xfId="49" applyFont="1" applyFill="1" applyBorder="1" applyAlignment="1">
      <alignment/>
    </xf>
    <xf numFmtId="179" fontId="10" fillId="35" borderId="0" xfId="49" applyFont="1" applyFill="1" applyBorder="1" applyAlignment="1">
      <alignment/>
    </xf>
    <xf numFmtId="179" fontId="5" fillId="35" borderId="30" xfId="49" applyFont="1" applyFill="1" applyBorder="1" applyAlignment="1">
      <alignment/>
    </xf>
    <xf numFmtId="0" fontId="8" fillId="35" borderId="10" xfId="54" applyFont="1" applyFill="1" applyBorder="1" applyAlignment="1">
      <alignment horizontal="centerContinuous" vertical="center"/>
      <protection/>
    </xf>
    <xf numFmtId="0" fontId="9" fillId="35" borderId="11" xfId="0" applyFont="1" applyFill="1" applyBorder="1" applyAlignment="1">
      <alignment horizontal="centerContinuous" vertical="center"/>
    </xf>
    <xf numFmtId="0" fontId="9" fillId="35" borderId="27" xfId="0" applyFont="1" applyFill="1" applyBorder="1" applyAlignment="1">
      <alignment horizontal="centerContinuous" vertical="center"/>
    </xf>
    <xf numFmtId="3" fontId="2" fillId="35" borderId="13" xfId="0" applyNumberFormat="1" applyFont="1" applyFill="1" applyBorder="1" applyAlignment="1">
      <alignment horizontal="centerContinuous" vertical="center"/>
    </xf>
    <xf numFmtId="0" fontId="0" fillId="35" borderId="12" xfId="0" applyFill="1" applyBorder="1" applyAlignment="1">
      <alignment/>
    </xf>
    <xf numFmtId="0" fontId="0" fillId="35" borderId="0" xfId="0" applyFill="1" applyBorder="1" applyAlignment="1">
      <alignment/>
    </xf>
    <xf numFmtId="3" fontId="0" fillId="35" borderId="0" xfId="0" applyNumberFormat="1" applyFill="1" applyBorder="1" applyAlignment="1">
      <alignment/>
    </xf>
    <xf numFmtId="3" fontId="0" fillId="35" borderId="13" xfId="0" applyNumberFormat="1" applyFill="1" applyBorder="1" applyAlignment="1">
      <alignment/>
    </xf>
    <xf numFmtId="0" fontId="10" fillId="35" borderId="31" xfId="0" applyFont="1" applyFill="1" applyBorder="1" applyAlignment="1">
      <alignment/>
    </xf>
    <xf numFmtId="179" fontId="5" fillId="35" borderId="32" xfId="49" applyFont="1" applyFill="1" applyBorder="1" applyAlignment="1">
      <alignment/>
    </xf>
    <xf numFmtId="179" fontId="5" fillId="35" borderId="21" xfId="49" applyFont="1" applyFill="1" applyBorder="1" applyAlignment="1">
      <alignment/>
    </xf>
    <xf numFmtId="179" fontId="5" fillId="35" borderId="12" xfId="49" applyFont="1" applyFill="1" applyBorder="1" applyAlignment="1">
      <alignment/>
    </xf>
    <xf numFmtId="179" fontId="10" fillId="35" borderId="33" xfId="49" applyFont="1" applyFill="1" applyBorder="1" applyAlignment="1">
      <alignment/>
    </xf>
    <xf numFmtId="0" fontId="5" fillId="35" borderId="34" xfId="0" applyFont="1" applyFill="1" applyBorder="1" applyAlignment="1">
      <alignment/>
    </xf>
    <xf numFmtId="0" fontId="5" fillId="35" borderId="35" xfId="0" applyFont="1" applyFill="1" applyBorder="1" applyAlignment="1">
      <alignment/>
    </xf>
    <xf numFmtId="183" fontId="0" fillId="33" borderId="0" xfId="0" applyNumberFormat="1" applyFill="1" applyAlignment="1">
      <alignment/>
    </xf>
    <xf numFmtId="1" fontId="0" fillId="33" borderId="0" xfId="0" applyNumberFormat="1" applyFill="1" applyAlignment="1">
      <alignment/>
    </xf>
    <xf numFmtId="0" fontId="0" fillId="33" borderId="0" xfId="0" applyNumberForma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6" fillId="34" borderId="10" xfId="54" applyFont="1" applyFill="1" applyBorder="1" applyAlignment="1">
      <alignment horizontal="centerContinuous"/>
      <protection/>
    </xf>
    <xf numFmtId="0" fontId="27" fillId="34" borderId="11" xfId="54" applyFont="1" applyFill="1" applyBorder="1" applyAlignment="1">
      <alignment horizontal="centerContinuous" vertical="center"/>
      <protection/>
    </xf>
    <xf numFmtId="180" fontId="27" fillId="34" borderId="11" xfId="58" applyNumberFormat="1" applyFont="1" applyFill="1" applyBorder="1" applyAlignment="1">
      <alignment horizontal="centerContinuous" vertical="center"/>
    </xf>
    <xf numFmtId="0" fontId="27" fillId="34" borderId="27" xfId="54" applyFont="1" applyFill="1" applyBorder="1" applyAlignment="1">
      <alignment horizontal="centerContinuous" vertical="center"/>
      <protection/>
    </xf>
    <xf numFmtId="0" fontId="0" fillId="33" borderId="0" xfId="0" applyFont="1" applyFill="1" applyAlignment="1">
      <alignment/>
    </xf>
    <xf numFmtId="0" fontId="28" fillId="34" borderId="12" xfId="54" applyFont="1" applyFill="1" applyBorder="1" applyAlignment="1">
      <alignment horizontal="centerContinuous"/>
      <protection/>
    </xf>
    <xf numFmtId="0" fontId="29" fillId="34" borderId="0" xfId="54" applyFont="1" applyFill="1" applyBorder="1" applyAlignment="1">
      <alignment horizontal="centerContinuous" vertical="center"/>
      <protection/>
    </xf>
    <xf numFmtId="180" fontId="29" fillId="34" borderId="0" xfId="58" applyNumberFormat="1" applyFont="1" applyFill="1" applyBorder="1" applyAlignment="1">
      <alignment horizontal="centerContinuous" vertical="center"/>
    </xf>
    <xf numFmtId="0" fontId="29" fillId="34" borderId="13" xfId="54" applyFont="1" applyFill="1" applyBorder="1" applyAlignment="1">
      <alignment horizontal="centerContinuous" vertical="center"/>
      <protection/>
    </xf>
    <xf numFmtId="192" fontId="26" fillId="34" borderId="12" xfId="54" applyNumberFormat="1" applyFont="1" applyFill="1" applyBorder="1" applyAlignment="1">
      <alignment horizontal="centerContinuous"/>
      <protection/>
    </xf>
    <xf numFmtId="0" fontId="30" fillId="34" borderId="12" xfId="54" applyFont="1" applyFill="1" applyBorder="1" applyAlignment="1">
      <alignment horizontal="centerContinuous"/>
      <protection/>
    </xf>
    <xf numFmtId="0" fontId="10" fillId="35" borderId="24" xfId="54" applyFont="1" applyFill="1" applyBorder="1" applyAlignment="1">
      <alignment vertical="center"/>
      <protection/>
    </xf>
    <xf numFmtId="0" fontId="10" fillId="35" borderId="25" xfId="54" applyFont="1" applyFill="1" applyBorder="1" applyAlignment="1">
      <alignment horizontal="right" vertical="center"/>
      <protection/>
    </xf>
    <xf numFmtId="180" fontId="10" fillId="35" borderId="25" xfId="58" applyNumberFormat="1" applyFont="1" applyFill="1" applyBorder="1" applyAlignment="1">
      <alignment horizontal="right" vertical="center"/>
    </xf>
    <xf numFmtId="0" fontId="10" fillId="35" borderId="26" xfId="54" applyFont="1" applyFill="1" applyBorder="1" applyAlignment="1">
      <alignment horizontal="right" vertical="center"/>
      <protection/>
    </xf>
    <xf numFmtId="0" fontId="10" fillId="35" borderId="12" xfId="54" applyFont="1" applyFill="1" applyBorder="1" applyAlignment="1">
      <alignment horizontal="centerContinuous" vertical="center"/>
      <protection/>
    </xf>
    <xf numFmtId="0" fontId="10" fillId="35" borderId="33" xfId="54" applyFont="1" applyFill="1" applyBorder="1" applyAlignment="1">
      <alignment horizontal="centerContinuous" vertical="center"/>
      <protection/>
    </xf>
    <xf numFmtId="181" fontId="5" fillId="35" borderId="36" xfId="54" applyNumberFormat="1" applyFont="1" applyFill="1" applyBorder="1" applyAlignment="1">
      <alignment horizontal="right" vertical="center"/>
      <protection/>
    </xf>
    <xf numFmtId="181" fontId="5" fillId="35" borderId="36" xfId="54" applyNumberFormat="1" applyFont="1" applyFill="1" applyBorder="1" applyAlignment="1">
      <alignment horizontal="center" vertical="center"/>
      <protection/>
    </xf>
    <xf numFmtId="181" fontId="5" fillId="35" borderId="37" xfId="54" applyNumberFormat="1" applyFont="1" applyFill="1" applyBorder="1" applyAlignment="1">
      <alignment horizontal="right" vertical="center"/>
      <protection/>
    </xf>
    <xf numFmtId="181" fontId="5" fillId="35" borderId="0" xfId="54" applyNumberFormat="1" applyFont="1" applyFill="1" applyBorder="1" applyAlignment="1">
      <alignment horizontal="right" vertical="center"/>
      <protection/>
    </xf>
    <xf numFmtId="181" fontId="5" fillId="35" borderId="13" xfId="54" applyNumberFormat="1" applyFont="1" applyFill="1" applyBorder="1" applyAlignment="1">
      <alignment horizontal="right" vertical="center"/>
      <protection/>
    </xf>
    <xf numFmtId="0" fontId="5" fillId="35" borderId="12" xfId="56" applyFont="1" applyFill="1" applyBorder="1" applyAlignment="1">
      <alignment horizontal="left" vertical="center"/>
      <protection/>
    </xf>
    <xf numFmtId="181" fontId="19" fillId="35" borderId="0" xfId="55" applyNumberFormat="1" applyFont="1" applyFill="1" applyBorder="1" applyAlignment="1">
      <alignment horizontal="right" vertical="center"/>
      <protection/>
    </xf>
    <xf numFmtId="191" fontId="19" fillId="35" borderId="0" xfId="49" applyNumberFormat="1" applyFont="1" applyFill="1" applyBorder="1" applyAlignment="1">
      <alignment vertical="center"/>
    </xf>
    <xf numFmtId="191" fontId="19" fillId="35" borderId="13" xfId="49" applyNumberFormat="1" applyFont="1" applyFill="1" applyBorder="1" applyAlignment="1">
      <alignment vertical="center"/>
    </xf>
    <xf numFmtId="0" fontId="5" fillId="35" borderId="12" xfId="56" applyFont="1" applyFill="1" applyBorder="1" applyAlignment="1">
      <alignment horizontal="left" vertical="center" indent="1"/>
      <protection/>
    </xf>
    <xf numFmtId="0" fontId="10" fillId="35" borderId="12" xfId="56" applyFont="1" applyFill="1" applyBorder="1" applyAlignment="1">
      <alignment horizontal="left" vertical="center" indent="2"/>
      <protection/>
    </xf>
    <xf numFmtId="191" fontId="6" fillId="35" borderId="0" xfId="49" applyNumberFormat="1" applyFont="1" applyFill="1" applyBorder="1" applyAlignment="1">
      <alignment vertical="center"/>
    </xf>
    <xf numFmtId="191" fontId="6" fillId="35" borderId="13" xfId="49" applyNumberFormat="1" applyFont="1" applyFill="1" applyBorder="1" applyAlignment="1">
      <alignment vertical="center"/>
    </xf>
    <xf numFmtId="191" fontId="2" fillId="33" borderId="0" xfId="0" applyNumberFormat="1" applyFont="1" applyFill="1" applyAlignment="1">
      <alignment/>
    </xf>
    <xf numFmtId="0" fontId="10" fillId="35" borderId="12" xfId="56" applyFont="1" applyFill="1" applyBorder="1" applyAlignment="1">
      <alignment horizontal="left" vertical="center" wrapText="1" indent="2"/>
      <protection/>
    </xf>
    <xf numFmtId="0" fontId="10" fillId="35" borderId="12" xfId="56" applyFont="1" applyFill="1" applyBorder="1" applyAlignment="1">
      <alignment vertical="center"/>
      <protection/>
    </xf>
    <xf numFmtId="183" fontId="19" fillId="35" borderId="0" xfId="49" applyNumberFormat="1" applyFont="1" applyFill="1" applyBorder="1" applyAlignment="1">
      <alignment vertical="center"/>
    </xf>
    <xf numFmtId="0" fontId="10" fillId="35" borderId="12" xfId="56" applyFont="1" applyFill="1" applyBorder="1" applyAlignment="1">
      <alignment horizontal="left" vertical="center" indent="1"/>
      <protection/>
    </xf>
    <xf numFmtId="183" fontId="6" fillId="35" borderId="0" xfId="49" applyNumberFormat="1" applyFont="1" applyFill="1" applyBorder="1" applyAlignment="1">
      <alignment vertical="center"/>
    </xf>
    <xf numFmtId="0" fontId="5" fillId="35" borderId="21" xfId="56" applyFont="1" applyFill="1" applyBorder="1" applyAlignment="1">
      <alignment horizontal="left" vertical="center"/>
      <protection/>
    </xf>
    <xf numFmtId="181" fontId="19" fillId="35" borderId="22" xfId="49" applyNumberFormat="1" applyFont="1" applyFill="1" applyBorder="1" applyAlignment="1">
      <alignment vertical="center"/>
    </xf>
    <xf numFmtId="183" fontId="19" fillId="35" borderId="22" xfId="49" applyNumberFormat="1" applyFont="1" applyFill="1" applyBorder="1" applyAlignment="1">
      <alignment vertical="center"/>
    </xf>
    <xf numFmtId="183" fontId="19" fillId="35" borderId="23" xfId="49" applyNumberFormat="1" applyFont="1" applyFill="1" applyBorder="1" applyAlignment="1">
      <alignment vertical="center"/>
    </xf>
    <xf numFmtId="0" fontId="5" fillId="35" borderId="24" xfId="56" applyFont="1" applyFill="1" applyBorder="1" applyAlignment="1">
      <alignment horizontal="left" vertical="center"/>
      <protection/>
    </xf>
    <xf numFmtId="0" fontId="5" fillId="35" borderId="25" xfId="56" applyFont="1" applyFill="1" applyBorder="1" applyAlignment="1">
      <alignment horizontal="left" vertical="center"/>
      <protection/>
    </xf>
    <xf numFmtId="0" fontId="5" fillId="35" borderId="26" xfId="56" applyFont="1" applyFill="1" applyBorder="1" applyAlignment="1">
      <alignment horizontal="left" vertical="center"/>
      <protection/>
    </xf>
    <xf numFmtId="180" fontId="2" fillId="33" borderId="0" xfId="58" applyNumberFormat="1" applyFont="1" applyFill="1" applyAlignment="1">
      <alignment/>
    </xf>
    <xf numFmtId="180" fontId="2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 horizontal="center"/>
    </xf>
    <xf numFmtId="10" fontId="0" fillId="33" borderId="0" xfId="0" applyNumberFormat="1" applyFill="1" applyAlignment="1">
      <alignment/>
    </xf>
    <xf numFmtId="0" fontId="31" fillId="34" borderId="11" xfId="54" applyFont="1" applyFill="1" applyBorder="1" applyAlignment="1">
      <alignment horizontal="centerContinuous" vertical="center"/>
      <protection/>
    </xf>
    <xf numFmtId="180" fontId="27" fillId="34" borderId="27" xfId="58" applyNumberFormat="1" applyFont="1" applyFill="1" applyBorder="1" applyAlignment="1">
      <alignment horizontal="centerContinuous" vertical="center"/>
    </xf>
    <xf numFmtId="0" fontId="32" fillId="34" borderId="12" xfId="54" applyFont="1" applyFill="1" applyBorder="1" applyAlignment="1">
      <alignment horizontal="centerContinuous"/>
      <protection/>
    </xf>
    <xf numFmtId="0" fontId="31" fillId="34" borderId="0" xfId="54" applyFont="1" applyFill="1" applyBorder="1" applyAlignment="1">
      <alignment horizontal="centerContinuous" vertical="center"/>
      <protection/>
    </xf>
    <xf numFmtId="180" fontId="29" fillId="34" borderId="13" xfId="58" applyNumberFormat="1" applyFont="1" applyFill="1" applyBorder="1" applyAlignment="1">
      <alignment horizontal="centerContinuous" vertical="center"/>
    </xf>
    <xf numFmtId="0" fontId="16" fillId="35" borderId="12" xfId="54" applyFont="1" applyFill="1" applyBorder="1" applyAlignment="1">
      <alignment horizontal="centerContinuous"/>
      <protection/>
    </xf>
    <xf numFmtId="0" fontId="5" fillId="35" borderId="0" xfId="54" applyFont="1" applyFill="1" applyBorder="1" applyAlignment="1">
      <alignment horizontal="centerContinuous" vertical="center"/>
      <protection/>
    </xf>
    <xf numFmtId="0" fontId="17" fillId="35" borderId="0" xfId="54" applyFont="1" applyFill="1" applyBorder="1" applyAlignment="1">
      <alignment horizontal="centerContinuous" vertical="center"/>
      <protection/>
    </xf>
    <xf numFmtId="180" fontId="17" fillId="35" borderId="0" xfId="58" applyNumberFormat="1" applyFont="1" applyFill="1" applyBorder="1" applyAlignment="1">
      <alignment horizontal="centerContinuous" vertical="center"/>
    </xf>
    <xf numFmtId="180" fontId="17" fillId="35" borderId="13" xfId="58" applyNumberFormat="1" applyFont="1" applyFill="1" applyBorder="1" applyAlignment="1">
      <alignment horizontal="centerContinuous" vertical="center"/>
    </xf>
    <xf numFmtId="0" fontId="2" fillId="35" borderId="31" xfId="0" applyFont="1" applyFill="1" applyBorder="1" applyAlignment="1">
      <alignment/>
    </xf>
    <xf numFmtId="0" fontId="3" fillId="35" borderId="28" xfId="0" applyFont="1" applyFill="1" applyBorder="1" applyAlignment="1">
      <alignment horizontal="center"/>
    </xf>
    <xf numFmtId="0" fontId="3" fillId="35" borderId="38" xfId="0" applyFont="1" applyFill="1" applyBorder="1" applyAlignment="1">
      <alignment horizontal="center"/>
    </xf>
    <xf numFmtId="184" fontId="2" fillId="35" borderId="12" xfId="0" applyNumberFormat="1" applyFont="1" applyFill="1" applyBorder="1" applyAlignment="1">
      <alignment horizontal="center"/>
    </xf>
    <xf numFmtId="187" fontId="2" fillId="35" borderId="0" xfId="49" applyNumberFormat="1" applyFont="1" applyFill="1" applyBorder="1" applyAlignment="1">
      <alignment/>
    </xf>
    <xf numFmtId="187" fontId="2" fillId="35" borderId="13" xfId="49" applyNumberFormat="1" applyFont="1" applyFill="1" applyBorder="1" applyAlignment="1">
      <alignment/>
    </xf>
    <xf numFmtId="182" fontId="0" fillId="33" borderId="0" xfId="49" applyNumberFormat="1" applyFill="1" applyAlignment="1">
      <alignment/>
    </xf>
    <xf numFmtId="182" fontId="2" fillId="33" borderId="0" xfId="49" applyNumberFormat="1" applyFont="1" applyFill="1" applyAlignment="1">
      <alignment/>
    </xf>
    <xf numFmtId="184" fontId="2" fillId="35" borderId="21" xfId="0" applyNumberFormat="1" applyFont="1" applyFill="1" applyBorder="1" applyAlignment="1">
      <alignment horizontal="center"/>
    </xf>
    <xf numFmtId="187" fontId="2" fillId="35" borderId="22" xfId="49" applyNumberFormat="1" applyFont="1" applyFill="1" applyBorder="1" applyAlignment="1">
      <alignment/>
    </xf>
    <xf numFmtId="187" fontId="2" fillId="35" borderId="23" xfId="49" applyNumberFormat="1" applyFont="1" applyFill="1" applyBorder="1" applyAlignment="1">
      <alignment/>
    </xf>
    <xf numFmtId="0" fontId="6" fillId="33" borderId="0" xfId="0" applyFont="1" applyFill="1" applyBorder="1" applyAlignment="1">
      <alignment horizontal="justify" vertical="center" wrapText="1"/>
    </xf>
    <xf numFmtId="0" fontId="0" fillId="33" borderId="0" xfId="0" applyFill="1" applyBorder="1" applyAlignment="1">
      <alignment horizontal="justify" vertical="center" wrapText="1"/>
    </xf>
    <xf numFmtId="10" fontId="2" fillId="33" borderId="0" xfId="58" applyNumberFormat="1" applyFont="1" applyFill="1" applyAlignment="1">
      <alignment/>
    </xf>
    <xf numFmtId="187" fontId="6" fillId="35" borderId="19" xfId="49" applyNumberFormat="1" applyFont="1" applyFill="1" applyBorder="1" applyAlignment="1">
      <alignment/>
    </xf>
    <xf numFmtId="187" fontId="6" fillId="35" borderId="20" xfId="49" applyNumberFormat="1" applyFont="1" applyFill="1" applyBorder="1" applyAlignment="1">
      <alignment/>
    </xf>
    <xf numFmtId="187" fontId="6" fillId="35" borderId="22" xfId="49" applyNumberFormat="1" applyFont="1" applyFill="1" applyBorder="1" applyAlignment="1">
      <alignment/>
    </xf>
    <xf numFmtId="181" fontId="19" fillId="33" borderId="0" xfId="49" applyNumberFormat="1" applyFont="1" applyFill="1" applyBorder="1" applyAlignment="1">
      <alignment vertical="center"/>
    </xf>
    <xf numFmtId="181" fontId="6" fillId="33" borderId="0" xfId="49" applyNumberFormat="1" applyFont="1" applyFill="1" applyBorder="1" applyAlignment="1">
      <alignment vertical="center"/>
    </xf>
    <xf numFmtId="191" fontId="19" fillId="33" borderId="0" xfId="49" applyNumberFormat="1" applyFont="1" applyFill="1" applyBorder="1" applyAlignment="1">
      <alignment vertical="center"/>
    </xf>
    <xf numFmtId="191" fontId="6" fillId="33" borderId="0" xfId="49" applyNumberFormat="1" applyFont="1" applyFill="1" applyBorder="1" applyAlignment="1">
      <alignment vertical="center"/>
    </xf>
    <xf numFmtId="183" fontId="19" fillId="33" borderId="0" xfId="49" applyNumberFormat="1" applyFont="1" applyFill="1" applyBorder="1" applyAlignment="1">
      <alignment vertical="center"/>
    </xf>
    <xf numFmtId="194" fontId="19" fillId="35" borderId="13" xfId="49" applyNumberFormat="1" applyFont="1" applyFill="1" applyBorder="1" applyAlignment="1">
      <alignment vertical="center"/>
    </xf>
    <xf numFmtId="0" fontId="10" fillId="35" borderId="0" xfId="56" applyFont="1" applyFill="1" applyAlignment="1">
      <alignment vertical="center"/>
      <protection/>
    </xf>
    <xf numFmtId="180" fontId="5" fillId="35" borderId="0" xfId="56" applyNumberFormat="1" applyFont="1" applyFill="1" applyBorder="1" applyAlignment="1">
      <alignment vertical="center"/>
      <protection/>
    </xf>
    <xf numFmtId="3" fontId="5" fillId="35" borderId="0" xfId="56" applyNumberFormat="1" applyFont="1" applyFill="1" applyBorder="1" applyAlignment="1">
      <alignment vertical="center"/>
      <protection/>
    </xf>
    <xf numFmtId="180" fontId="10" fillId="35" borderId="0" xfId="58" applyNumberFormat="1" applyFont="1" applyFill="1" applyAlignment="1">
      <alignment horizontal="right" vertical="center"/>
    </xf>
    <xf numFmtId="0" fontId="18" fillId="35" borderId="0" xfId="54" applyFont="1" applyFill="1" applyBorder="1" applyAlignment="1">
      <alignment horizontal="right" vertical="center"/>
      <protection/>
    </xf>
    <xf numFmtId="0" fontId="10" fillId="35" borderId="0" xfId="54" applyFont="1" applyFill="1" applyAlignment="1">
      <alignment vertical="center"/>
      <protection/>
    </xf>
    <xf numFmtId="0" fontId="2" fillId="35" borderId="0" xfId="0" applyFont="1" applyFill="1" applyAlignment="1">
      <alignment/>
    </xf>
    <xf numFmtId="193" fontId="3" fillId="35" borderId="0" xfId="0" applyNumberFormat="1" applyFont="1" applyFill="1" applyAlignment="1">
      <alignment/>
    </xf>
    <xf numFmtId="180" fontId="2" fillId="35" borderId="0" xfId="58" applyNumberFormat="1" applyFont="1" applyFill="1" applyAlignment="1">
      <alignment/>
    </xf>
    <xf numFmtId="0" fontId="34" fillId="33" borderId="0" xfId="0" applyFont="1" applyFill="1" applyAlignment="1">
      <alignment/>
    </xf>
    <xf numFmtId="0" fontId="33" fillId="33" borderId="0" xfId="0" applyFont="1" applyFill="1" applyAlignment="1">
      <alignment/>
    </xf>
    <xf numFmtId="0" fontId="2" fillId="33" borderId="27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187" fontId="0" fillId="33" borderId="0" xfId="0" applyNumberFormat="1" applyFill="1" applyAlignment="1">
      <alignment/>
    </xf>
    <xf numFmtId="187" fontId="2" fillId="33" borderId="0" xfId="0" applyNumberFormat="1" applyFont="1" applyFill="1" applyAlignment="1">
      <alignment/>
    </xf>
    <xf numFmtId="188" fontId="10" fillId="35" borderId="29" xfId="49" applyNumberFormat="1" applyFont="1" applyFill="1" applyBorder="1" applyAlignment="1">
      <alignment/>
    </xf>
    <xf numFmtId="188" fontId="10" fillId="35" borderId="22" xfId="49" applyNumberFormat="1" applyFont="1" applyFill="1" applyBorder="1" applyAlignment="1">
      <alignment/>
    </xf>
    <xf numFmtId="188" fontId="10" fillId="35" borderId="0" xfId="49" applyNumberFormat="1" applyFont="1" applyFill="1" applyBorder="1" applyAlignment="1">
      <alignment/>
    </xf>
    <xf numFmtId="188" fontId="5" fillId="35" borderId="0" xfId="49" applyNumberFormat="1" applyFont="1" applyFill="1" applyBorder="1" applyAlignment="1">
      <alignment/>
    </xf>
    <xf numFmtId="188" fontId="5" fillId="35" borderId="35" xfId="49" applyNumberFormat="1" applyFont="1" applyFill="1" applyBorder="1" applyAlignment="1">
      <alignment/>
    </xf>
    <xf numFmtId="188" fontId="0" fillId="33" borderId="0" xfId="0" applyNumberFormat="1" applyFill="1" applyAlignment="1">
      <alignment/>
    </xf>
    <xf numFmtId="0" fontId="35" fillId="33" borderId="0" xfId="0" applyFont="1" applyFill="1" applyAlignment="1">
      <alignment/>
    </xf>
    <xf numFmtId="183" fontId="35" fillId="33" borderId="0" xfId="0" applyNumberFormat="1" applyFont="1" applyFill="1" applyAlignment="1">
      <alignment/>
    </xf>
    <xf numFmtId="181" fontId="2" fillId="33" borderId="0" xfId="0" applyNumberFormat="1" applyFont="1" applyFill="1" applyAlignment="1">
      <alignment/>
    </xf>
    <xf numFmtId="187" fontId="6" fillId="35" borderId="13" xfId="49" applyNumberFormat="1" applyFont="1" applyFill="1" applyBorder="1" applyAlignment="1">
      <alignment/>
    </xf>
    <xf numFmtId="187" fontId="6" fillId="35" borderId="23" xfId="49" applyNumberFormat="1" applyFont="1" applyFill="1" applyBorder="1" applyAlignment="1">
      <alignment/>
    </xf>
    <xf numFmtId="184" fontId="2" fillId="35" borderId="24" xfId="0" applyNumberFormat="1" applyFont="1" applyFill="1" applyBorder="1" applyAlignment="1">
      <alignment horizontal="center"/>
    </xf>
    <xf numFmtId="187" fontId="2" fillId="35" borderId="25" xfId="49" applyNumberFormat="1" applyFont="1" applyFill="1" applyBorder="1" applyAlignment="1">
      <alignment/>
    </xf>
    <xf numFmtId="187" fontId="2" fillId="35" borderId="26" xfId="49" applyNumberFormat="1" applyFont="1" applyFill="1" applyBorder="1" applyAlignment="1">
      <alignment/>
    </xf>
    <xf numFmtId="3" fontId="5" fillId="35" borderId="39" xfId="0" applyNumberFormat="1" applyFont="1" applyFill="1" applyBorder="1" applyAlignment="1">
      <alignment horizontal="center" vertical="center" wrapText="1"/>
    </xf>
    <xf numFmtId="181" fontId="6" fillId="35" borderId="40" xfId="49" applyNumberFormat="1" applyFont="1" applyFill="1" applyBorder="1" applyAlignment="1">
      <alignment vertical="center"/>
    </xf>
    <xf numFmtId="181" fontId="6" fillId="35" borderId="13" xfId="49" applyNumberFormat="1" applyFont="1" applyFill="1" applyBorder="1" applyAlignment="1">
      <alignment vertical="center"/>
    </xf>
    <xf numFmtId="185" fontId="6" fillId="35" borderId="13" xfId="49" applyNumberFormat="1" applyFont="1" applyFill="1" applyBorder="1" applyAlignment="1">
      <alignment/>
    </xf>
    <xf numFmtId="186" fontId="5" fillId="35" borderId="41" xfId="0" applyNumberFormat="1" applyFont="1" applyFill="1" applyBorder="1" applyAlignment="1">
      <alignment horizontal="center" vertical="center" wrapText="1"/>
    </xf>
    <xf numFmtId="0" fontId="5" fillId="35" borderId="41" xfId="0" applyFont="1" applyFill="1" applyBorder="1" applyAlignment="1">
      <alignment horizontal="center" vertical="center" wrapText="1"/>
    </xf>
    <xf numFmtId="179" fontId="6" fillId="35" borderId="13" xfId="49" applyNumberFormat="1" applyFont="1" applyFill="1" applyBorder="1" applyAlignment="1">
      <alignment/>
    </xf>
    <xf numFmtId="3" fontId="5" fillId="35" borderId="38" xfId="0" applyNumberFormat="1" applyFont="1" applyFill="1" applyBorder="1" applyAlignment="1">
      <alignment horizontal="center" vertical="center" wrapText="1"/>
    </xf>
    <xf numFmtId="188" fontId="10" fillId="35" borderId="40" xfId="49" applyNumberFormat="1" applyFont="1" applyFill="1" applyBorder="1" applyAlignment="1">
      <alignment/>
    </xf>
    <xf numFmtId="188" fontId="10" fillId="35" borderId="23" xfId="49" applyNumberFormat="1" applyFont="1" applyFill="1" applyBorder="1" applyAlignment="1">
      <alignment/>
    </xf>
    <xf numFmtId="188" fontId="10" fillId="35" borderId="13" xfId="49" applyNumberFormat="1" applyFont="1" applyFill="1" applyBorder="1" applyAlignment="1">
      <alignment/>
    </xf>
    <xf numFmtId="188" fontId="5" fillId="35" borderId="13" xfId="49" applyNumberFormat="1" applyFont="1" applyFill="1" applyBorder="1" applyAlignment="1">
      <alignment/>
    </xf>
    <xf numFmtId="188" fontId="5" fillId="35" borderId="42" xfId="49" applyNumberFormat="1" applyFont="1" applyFill="1" applyBorder="1" applyAlignment="1">
      <alignment/>
    </xf>
    <xf numFmtId="188" fontId="5" fillId="35" borderId="43" xfId="49" applyNumberFormat="1" applyFont="1" applyFill="1" applyBorder="1" applyAlignment="1">
      <alignment/>
    </xf>
    <xf numFmtId="0" fontId="0" fillId="35" borderId="0" xfId="0" applyFont="1" applyFill="1" applyAlignment="1">
      <alignment horizontal="justify" vertical="center" wrapText="1"/>
    </xf>
    <xf numFmtId="0" fontId="0" fillId="35" borderId="0" xfId="0" applyFont="1" applyFill="1" applyAlignment="1">
      <alignment horizontal="justify" vertical="center" wrapText="1"/>
    </xf>
    <xf numFmtId="0" fontId="25" fillId="34" borderId="0" xfId="0" applyFont="1" applyFill="1" applyAlignment="1">
      <alignment horizontal="center" vertical="center"/>
    </xf>
    <xf numFmtId="0" fontId="0" fillId="35" borderId="0" xfId="0" applyFill="1" applyAlignment="1">
      <alignment horizontal="justify" vertical="center" wrapText="1"/>
    </xf>
    <xf numFmtId="0" fontId="15" fillId="35" borderId="11" xfId="56" applyFont="1" applyFill="1" applyBorder="1" applyAlignment="1">
      <alignment horizontal="center" vertical="center"/>
      <protection/>
    </xf>
    <xf numFmtId="0" fontId="15" fillId="35" borderId="27" xfId="56" applyFont="1" applyFill="1" applyBorder="1" applyAlignment="1">
      <alignment horizontal="center" vertical="center"/>
      <protection/>
    </xf>
    <xf numFmtId="0" fontId="15" fillId="35" borderId="44" xfId="56" applyFont="1" applyFill="1" applyBorder="1" applyAlignment="1">
      <alignment horizontal="center" vertical="center"/>
      <protection/>
    </xf>
    <xf numFmtId="0" fontId="6" fillId="35" borderId="0" xfId="0" applyFont="1" applyFill="1" applyBorder="1" applyAlignment="1">
      <alignment horizontal="justify" vertical="center" wrapText="1"/>
    </xf>
    <xf numFmtId="0" fontId="0" fillId="35" borderId="0" xfId="0" applyFill="1" applyBorder="1" applyAlignment="1">
      <alignment horizontal="justify" vertical="center" wrapText="1"/>
    </xf>
    <xf numFmtId="0" fontId="6" fillId="35" borderId="0" xfId="0" applyFont="1" applyFill="1" applyAlignment="1">
      <alignment horizontal="justify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BolMen_PropuestaComentariosfMemo232-SAAFP" xfId="54"/>
    <cellStyle name="Normal_PAG_11" xfId="55"/>
    <cellStyle name="Normal_SEM8.XLS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Afi!$A$34</c:f>
        </c:strRef>
      </c:tx>
      <c:layout>
        <c:manualLayout>
          <c:xMode val="factor"/>
          <c:yMode val="factor"/>
          <c:x val="0.1075"/>
          <c:y val="-0.02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025"/>
          <c:y val="0.16175"/>
          <c:w val="0.951"/>
          <c:h val="0.83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Afi!$B$22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(Afi!$F$22,Afi!$F$24,Afi!$F$26,Afi!$F$28)</c:f>
              <c:numCache/>
            </c:numRef>
          </c:val>
        </c:ser>
        <c:ser>
          <c:idx val="1"/>
          <c:order val="1"/>
          <c:tx>
            <c:strRef>
              <c:f>Afi!$B$23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(Afi!$F$23,Afi!$F$25,Afi!$F$27,Afi!$F$29)</c:f>
              <c:numCache/>
            </c:numRef>
          </c:val>
        </c:ser>
        <c:overlap val="100"/>
        <c:axId val="18723027"/>
        <c:axId val="34289516"/>
      </c:barChart>
      <c:catAx>
        <c:axId val="18723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289516"/>
        <c:crosses val="autoZero"/>
        <c:auto val="1"/>
        <c:lblOffset val="100"/>
        <c:tickLblSkip val="1"/>
        <c:noMultiLvlLbl val="0"/>
      </c:catAx>
      <c:valAx>
        <c:axId val="3428951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723027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725"/>
          <c:y val="0.01975"/>
          <c:w val="0.157"/>
          <c:h val="0.13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-0.01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3"/>
          <c:w val="0.95275"/>
          <c:h val="0.89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40170189"/>
        <c:axId val="25987382"/>
      </c:barChart>
      <c:catAx>
        <c:axId val="40170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987382"/>
        <c:crosses val="autoZero"/>
        <c:auto val="1"/>
        <c:lblOffset val="100"/>
        <c:tickLblSkip val="1"/>
        <c:noMultiLvlLbl val="0"/>
      </c:catAx>
      <c:valAx>
        <c:axId val="259873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1701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9"/>
          <c:y val="0.015"/>
          <c:w val="0.165"/>
          <c:h val="0.1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-0.00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805"/>
          <c:w val="0.95525"/>
          <c:h val="0.8195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8 de Enero</c:v>
                </c:pt>
                <c:pt idx="1">
                  <c:v>Al 15 de Enero</c:v>
                </c:pt>
                <c:pt idx="2">
                  <c:v>Al 22 de Enero</c:v>
                </c:pt>
                <c:pt idx="3">
                  <c:v>Al 29 de Enero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71388.11829718311</c:v>
                </c:pt>
                <c:pt idx="1">
                  <c:v>70066.11051383862</c:v>
                </c:pt>
                <c:pt idx="2">
                  <c:v>68305.3772166672</c:v>
                </c:pt>
                <c:pt idx="3">
                  <c:v>67210.30824328883</c:v>
                </c:pt>
              </c:numCache>
            </c:numRef>
          </c:val>
          <c:smooth val="0"/>
        </c:ser>
        <c:marker val="1"/>
        <c:axId val="32559847"/>
        <c:axId val="24603168"/>
      </c:lineChart>
      <c:catAx>
        <c:axId val="32559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603168"/>
        <c:crosses val="autoZero"/>
        <c:auto val="1"/>
        <c:lblOffset val="100"/>
        <c:tickLblSkip val="1"/>
        <c:noMultiLvlLbl val="0"/>
      </c:catAx>
      <c:valAx>
        <c:axId val="24603168"/>
        <c:scaling>
          <c:orientation val="minMax"/>
          <c:max val="75000"/>
          <c:min val="6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5598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Inv!$A$45</c:f>
        </c:strRef>
      </c:tx>
      <c:layout>
        <c:manualLayout>
          <c:xMode val="factor"/>
          <c:yMode val="factor"/>
          <c:x val="0.07725"/>
          <c:y val="-0.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33225"/>
          <c:y val="0.2345"/>
          <c:w val="0.36525"/>
          <c:h val="0.4825"/>
        </c:manualLayout>
      </c:layout>
      <c:pieChart>
        <c:varyColors val="1"/>
        <c:ser>
          <c:idx val="0"/>
          <c:order val="0"/>
          <c:tx>
            <c:strRef>
              <c:f>Inv!$B$47</c:f>
              <c:strCache>
                <c:ptCount val="1"/>
                <c:pt idx="0">
                  <c:v>TOTAL CARTERA ADMINISTRADA POR INSTRUMENTO FINANCIERO    Al 29 de Enero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Inv!$A$48:$A$60</c:f>
              <c:strCache/>
            </c:strRef>
          </c:cat>
          <c:val>
            <c:numRef>
              <c:f>Inv!$B$48:$B$60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-0.016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7175"/>
          <c:w val="0.96325"/>
          <c:h val="0.74425"/>
        </c:manualLayout>
      </c:layout>
      <c:lineChart>
        <c:grouping val="standard"/>
        <c:varyColors val="0"/>
        <c:ser>
          <c:idx val="0"/>
          <c:order val="0"/>
          <c:tx>
            <c:strRef>
              <c:f>VC12!$B$10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VC12!$A$11:$A$34</c:f>
              <c:strCache>
                <c:ptCount val="24"/>
                <c:pt idx="0">
                  <c:v>40175</c:v>
                </c:pt>
                <c:pt idx="1">
                  <c:v>40176</c:v>
                </c:pt>
                <c:pt idx="2">
                  <c:v>40177</c:v>
                </c:pt>
                <c:pt idx="3">
                  <c:v>40178</c:v>
                </c:pt>
                <c:pt idx="4">
                  <c:v>40182</c:v>
                </c:pt>
                <c:pt idx="5">
                  <c:v>40183</c:v>
                </c:pt>
                <c:pt idx="6">
                  <c:v>40184</c:v>
                </c:pt>
                <c:pt idx="7">
                  <c:v>40185</c:v>
                </c:pt>
                <c:pt idx="8">
                  <c:v>40186</c:v>
                </c:pt>
                <c:pt idx="9">
                  <c:v>40189</c:v>
                </c:pt>
                <c:pt idx="10">
                  <c:v>40190</c:v>
                </c:pt>
                <c:pt idx="11">
                  <c:v>40191</c:v>
                </c:pt>
                <c:pt idx="12">
                  <c:v>40192</c:v>
                </c:pt>
                <c:pt idx="13">
                  <c:v>40193</c:v>
                </c:pt>
                <c:pt idx="14">
                  <c:v>40196</c:v>
                </c:pt>
                <c:pt idx="15">
                  <c:v>40197</c:v>
                </c:pt>
                <c:pt idx="16">
                  <c:v>40198</c:v>
                </c:pt>
                <c:pt idx="17">
                  <c:v>40199</c:v>
                </c:pt>
                <c:pt idx="18">
                  <c:v>40200</c:v>
                </c:pt>
                <c:pt idx="19">
                  <c:v>40203</c:v>
                </c:pt>
                <c:pt idx="20">
                  <c:v>40204</c:v>
                </c:pt>
                <c:pt idx="21">
                  <c:v>40205</c:v>
                </c:pt>
                <c:pt idx="22">
                  <c:v>40206</c:v>
                </c:pt>
                <c:pt idx="23">
                  <c:v>40207</c:v>
                </c:pt>
              </c:strCache>
            </c:strRef>
          </c:cat>
          <c:val>
            <c:numRef>
              <c:f>VC12!$B$11:$B$34</c:f>
              <c:numCache>
                <c:ptCount val="24"/>
                <c:pt idx="0">
                  <c:v>14.6340949</c:v>
                </c:pt>
                <c:pt idx="1">
                  <c:v>14.6312155</c:v>
                </c:pt>
                <c:pt idx="2">
                  <c:v>14.6318034</c:v>
                </c:pt>
                <c:pt idx="3">
                  <c:v>14.6422893</c:v>
                </c:pt>
                <c:pt idx="4">
                  <c:v>14.6628704</c:v>
                </c:pt>
                <c:pt idx="5">
                  <c:v>14.7100236</c:v>
                </c:pt>
                <c:pt idx="6">
                  <c:v>14.7191573</c:v>
                </c:pt>
                <c:pt idx="7">
                  <c:v>14.7299456</c:v>
                </c:pt>
                <c:pt idx="8">
                  <c:v>14.7639531</c:v>
                </c:pt>
                <c:pt idx="9">
                  <c:v>14.799319</c:v>
                </c:pt>
                <c:pt idx="10">
                  <c:v>14.7850406</c:v>
                </c:pt>
                <c:pt idx="11">
                  <c:v>14.7743358</c:v>
                </c:pt>
                <c:pt idx="12">
                  <c:v>14.7857236</c:v>
                </c:pt>
                <c:pt idx="13">
                  <c:v>14.7706325</c:v>
                </c:pt>
                <c:pt idx="14">
                  <c:v>14.775695</c:v>
                </c:pt>
                <c:pt idx="15">
                  <c:v>14.7882251</c:v>
                </c:pt>
                <c:pt idx="16">
                  <c:v>14.7550986</c:v>
                </c:pt>
                <c:pt idx="17">
                  <c:v>14.7181508</c:v>
                </c:pt>
                <c:pt idx="18">
                  <c:v>14.6874174</c:v>
                </c:pt>
                <c:pt idx="19">
                  <c:v>14.705461</c:v>
                </c:pt>
                <c:pt idx="20">
                  <c:v>14.7025248</c:v>
                </c:pt>
                <c:pt idx="21">
                  <c:v>14.688449</c:v>
                </c:pt>
                <c:pt idx="22">
                  <c:v>14.6562686</c:v>
                </c:pt>
                <c:pt idx="23">
                  <c:v>14.6326913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VC12!$A$11:$A$34</c:f>
              <c:strCache>
                <c:ptCount val="24"/>
                <c:pt idx="0">
                  <c:v>40175</c:v>
                </c:pt>
                <c:pt idx="1">
                  <c:v>40176</c:v>
                </c:pt>
                <c:pt idx="2">
                  <c:v>40177</c:v>
                </c:pt>
                <c:pt idx="3">
                  <c:v>40178</c:v>
                </c:pt>
                <c:pt idx="4">
                  <c:v>40182</c:v>
                </c:pt>
                <c:pt idx="5">
                  <c:v>40183</c:v>
                </c:pt>
                <c:pt idx="6">
                  <c:v>40184</c:v>
                </c:pt>
                <c:pt idx="7">
                  <c:v>40185</c:v>
                </c:pt>
                <c:pt idx="8">
                  <c:v>40186</c:v>
                </c:pt>
                <c:pt idx="9">
                  <c:v>40189</c:v>
                </c:pt>
                <c:pt idx="10">
                  <c:v>40190</c:v>
                </c:pt>
                <c:pt idx="11">
                  <c:v>40191</c:v>
                </c:pt>
                <c:pt idx="12">
                  <c:v>40192</c:v>
                </c:pt>
                <c:pt idx="13">
                  <c:v>40193</c:v>
                </c:pt>
                <c:pt idx="14">
                  <c:v>40196</c:v>
                </c:pt>
                <c:pt idx="15">
                  <c:v>40197</c:v>
                </c:pt>
                <c:pt idx="16">
                  <c:v>40198</c:v>
                </c:pt>
                <c:pt idx="17">
                  <c:v>40199</c:v>
                </c:pt>
                <c:pt idx="18">
                  <c:v>40200</c:v>
                </c:pt>
                <c:pt idx="19">
                  <c:v>40203</c:v>
                </c:pt>
                <c:pt idx="20">
                  <c:v>40204</c:v>
                </c:pt>
                <c:pt idx="21">
                  <c:v>40205</c:v>
                </c:pt>
                <c:pt idx="22">
                  <c:v>40206</c:v>
                </c:pt>
                <c:pt idx="23">
                  <c:v>40207</c:v>
                </c:pt>
              </c:strCache>
            </c:strRef>
          </c:cat>
          <c:val>
            <c:numRef>
              <c:f>VC12!$C$11:$C$34</c:f>
              <c:numCache>
                <c:ptCount val="24"/>
                <c:pt idx="0">
                  <c:v>14.1899292</c:v>
                </c:pt>
                <c:pt idx="1">
                  <c:v>14.2013117</c:v>
                </c:pt>
                <c:pt idx="2">
                  <c:v>14.1996178</c:v>
                </c:pt>
                <c:pt idx="3">
                  <c:v>14.2035461</c:v>
                </c:pt>
                <c:pt idx="4">
                  <c:v>14.2192843</c:v>
                </c:pt>
                <c:pt idx="5">
                  <c:v>14.2577971</c:v>
                </c:pt>
                <c:pt idx="6">
                  <c:v>14.301939</c:v>
                </c:pt>
                <c:pt idx="7">
                  <c:v>14.284732</c:v>
                </c:pt>
                <c:pt idx="8">
                  <c:v>14.2872699</c:v>
                </c:pt>
                <c:pt idx="9">
                  <c:v>14.2738637</c:v>
                </c:pt>
                <c:pt idx="10">
                  <c:v>14.2316914</c:v>
                </c:pt>
                <c:pt idx="11">
                  <c:v>14.2403923</c:v>
                </c:pt>
                <c:pt idx="12">
                  <c:v>14.2101628</c:v>
                </c:pt>
                <c:pt idx="13">
                  <c:v>14.1772546</c:v>
                </c:pt>
                <c:pt idx="14">
                  <c:v>14.1629472</c:v>
                </c:pt>
                <c:pt idx="15">
                  <c:v>14.1906723</c:v>
                </c:pt>
                <c:pt idx="16">
                  <c:v>14.1579535</c:v>
                </c:pt>
                <c:pt idx="17">
                  <c:v>14.0977879</c:v>
                </c:pt>
                <c:pt idx="18">
                  <c:v>14.0379403</c:v>
                </c:pt>
                <c:pt idx="19">
                  <c:v>14.0443432</c:v>
                </c:pt>
                <c:pt idx="20">
                  <c:v>14.022924</c:v>
                </c:pt>
                <c:pt idx="21">
                  <c:v>13.9677303</c:v>
                </c:pt>
                <c:pt idx="22">
                  <c:v>13.937434</c:v>
                </c:pt>
                <c:pt idx="23">
                  <c:v>13.8751939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VC12!$D$10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VC12!$A$11:$A$34</c:f>
              <c:strCache>
                <c:ptCount val="24"/>
                <c:pt idx="0">
                  <c:v>40175</c:v>
                </c:pt>
                <c:pt idx="1">
                  <c:v>40176</c:v>
                </c:pt>
                <c:pt idx="2">
                  <c:v>40177</c:v>
                </c:pt>
                <c:pt idx="3">
                  <c:v>40178</c:v>
                </c:pt>
                <c:pt idx="4">
                  <c:v>40182</c:v>
                </c:pt>
                <c:pt idx="5">
                  <c:v>40183</c:v>
                </c:pt>
                <c:pt idx="6">
                  <c:v>40184</c:v>
                </c:pt>
                <c:pt idx="7">
                  <c:v>40185</c:v>
                </c:pt>
                <c:pt idx="8">
                  <c:v>40186</c:v>
                </c:pt>
                <c:pt idx="9">
                  <c:v>40189</c:v>
                </c:pt>
                <c:pt idx="10">
                  <c:v>40190</c:v>
                </c:pt>
                <c:pt idx="11">
                  <c:v>40191</c:v>
                </c:pt>
                <c:pt idx="12">
                  <c:v>40192</c:v>
                </c:pt>
                <c:pt idx="13">
                  <c:v>40193</c:v>
                </c:pt>
                <c:pt idx="14">
                  <c:v>40196</c:v>
                </c:pt>
                <c:pt idx="15">
                  <c:v>40197</c:v>
                </c:pt>
                <c:pt idx="16">
                  <c:v>40198</c:v>
                </c:pt>
                <c:pt idx="17">
                  <c:v>40199</c:v>
                </c:pt>
                <c:pt idx="18">
                  <c:v>40200</c:v>
                </c:pt>
                <c:pt idx="19">
                  <c:v>40203</c:v>
                </c:pt>
                <c:pt idx="20">
                  <c:v>40204</c:v>
                </c:pt>
                <c:pt idx="21">
                  <c:v>40205</c:v>
                </c:pt>
                <c:pt idx="22">
                  <c:v>40206</c:v>
                </c:pt>
                <c:pt idx="23">
                  <c:v>40207</c:v>
                </c:pt>
              </c:strCache>
            </c:strRef>
          </c:cat>
          <c:val>
            <c:numRef>
              <c:f>VC12!$D$11:$D$34</c:f>
              <c:numCache>
                <c:ptCount val="24"/>
                <c:pt idx="0">
                  <c:v>14.2299049</c:v>
                </c:pt>
                <c:pt idx="1">
                  <c:v>14.2269132</c:v>
                </c:pt>
                <c:pt idx="2">
                  <c:v>14.2117878</c:v>
                </c:pt>
                <c:pt idx="3">
                  <c:v>14.2301274</c:v>
                </c:pt>
                <c:pt idx="4">
                  <c:v>14.2411254</c:v>
                </c:pt>
                <c:pt idx="5">
                  <c:v>14.2871054</c:v>
                </c:pt>
                <c:pt idx="6">
                  <c:v>14.2930552</c:v>
                </c:pt>
                <c:pt idx="7">
                  <c:v>14.3074669</c:v>
                </c:pt>
                <c:pt idx="8">
                  <c:v>14.3336098</c:v>
                </c:pt>
                <c:pt idx="9">
                  <c:v>14.344869</c:v>
                </c:pt>
                <c:pt idx="10">
                  <c:v>14.3218048</c:v>
                </c:pt>
                <c:pt idx="11">
                  <c:v>14.3157696</c:v>
                </c:pt>
                <c:pt idx="12">
                  <c:v>14.3120742</c:v>
                </c:pt>
                <c:pt idx="13">
                  <c:v>14.2871579</c:v>
                </c:pt>
                <c:pt idx="14">
                  <c:v>14.2831177</c:v>
                </c:pt>
                <c:pt idx="15">
                  <c:v>14.3125112</c:v>
                </c:pt>
                <c:pt idx="16">
                  <c:v>14.26863</c:v>
                </c:pt>
                <c:pt idx="17">
                  <c:v>14.2258448</c:v>
                </c:pt>
                <c:pt idx="18">
                  <c:v>14.1931936</c:v>
                </c:pt>
                <c:pt idx="19">
                  <c:v>14.2075581</c:v>
                </c:pt>
                <c:pt idx="20">
                  <c:v>14.1844989</c:v>
                </c:pt>
                <c:pt idx="21">
                  <c:v>14.1753575</c:v>
                </c:pt>
                <c:pt idx="22">
                  <c:v>14.1481176</c:v>
                </c:pt>
                <c:pt idx="23">
                  <c:v>14.1173302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VC12!$A$11:$A$34</c:f>
              <c:strCache>
                <c:ptCount val="24"/>
                <c:pt idx="0">
                  <c:v>40175</c:v>
                </c:pt>
                <c:pt idx="1">
                  <c:v>40176</c:v>
                </c:pt>
                <c:pt idx="2">
                  <c:v>40177</c:v>
                </c:pt>
                <c:pt idx="3">
                  <c:v>40178</c:v>
                </c:pt>
                <c:pt idx="4">
                  <c:v>40182</c:v>
                </c:pt>
                <c:pt idx="5">
                  <c:v>40183</c:v>
                </c:pt>
                <c:pt idx="6">
                  <c:v>40184</c:v>
                </c:pt>
                <c:pt idx="7">
                  <c:v>40185</c:v>
                </c:pt>
                <c:pt idx="8">
                  <c:v>40186</c:v>
                </c:pt>
                <c:pt idx="9">
                  <c:v>40189</c:v>
                </c:pt>
                <c:pt idx="10">
                  <c:v>40190</c:v>
                </c:pt>
                <c:pt idx="11">
                  <c:v>40191</c:v>
                </c:pt>
                <c:pt idx="12">
                  <c:v>40192</c:v>
                </c:pt>
                <c:pt idx="13">
                  <c:v>40193</c:v>
                </c:pt>
                <c:pt idx="14">
                  <c:v>40196</c:v>
                </c:pt>
                <c:pt idx="15">
                  <c:v>40197</c:v>
                </c:pt>
                <c:pt idx="16">
                  <c:v>40198</c:v>
                </c:pt>
                <c:pt idx="17">
                  <c:v>40199</c:v>
                </c:pt>
                <c:pt idx="18">
                  <c:v>40200</c:v>
                </c:pt>
                <c:pt idx="19">
                  <c:v>40203</c:v>
                </c:pt>
                <c:pt idx="20">
                  <c:v>40204</c:v>
                </c:pt>
                <c:pt idx="21">
                  <c:v>40205</c:v>
                </c:pt>
                <c:pt idx="22">
                  <c:v>40206</c:v>
                </c:pt>
                <c:pt idx="23">
                  <c:v>40207</c:v>
                </c:pt>
              </c:strCache>
            </c:strRef>
          </c:cat>
          <c:val>
            <c:numRef>
              <c:f>VC12!$E$11:$E$34</c:f>
              <c:numCache>
                <c:ptCount val="24"/>
                <c:pt idx="0">
                  <c:v>13.8255379</c:v>
                </c:pt>
                <c:pt idx="1">
                  <c:v>13.8216656</c:v>
                </c:pt>
                <c:pt idx="2">
                  <c:v>13.8125016</c:v>
                </c:pt>
                <c:pt idx="3">
                  <c:v>13.8195402</c:v>
                </c:pt>
                <c:pt idx="4">
                  <c:v>13.8512515</c:v>
                </c:pt>
                <c:pt idx="5">
                  <c:v>13.903732</c:v>
                </c:pt>
                <c:pt idx="6">
                  <c:v>13.9437269</c:v>
                </c:pt>
                <c:pt idx="7">
                  <c:v>13.9408193</c:v>
                </c:pt>
                <c:pt idx="8">
                  <c:v>13.9593931</c:v>
                </c:pt>
                <c:pt idx="9">
                  <c:v>13.9782846</c:v>
                </c:pt>
                <c:pt idx="10">
                  <c:v>13.9446531</c:v>
                </c:pt>
                <c:pt idx="11">
                  <c:v>13.9694371</c:v>
                </c:pt>
                <c:pt idx="12">
                  <c:v>13.9533151</c:v>
                </c:pt>
                <c:pt idx="13">
                  <c:v>13.9259275</c:v>
                </c:pt>
                <c:pt idx="14">
                  <c:v>13.9337426</c:v>
                </c:pt>
                <c:pt idx="15">
                  <c:v>13.953559</c:v>
                </c:pt>
                <c:pt idx="16">
                  <c:v>13.9220892</c:v>
                </c:pt>
                <c:pt idx="17">
                  <c:v>13.8671336</c:v>
                </c:pt>
                <c:pt idx="18">
                  <c:v>13.813976</c:v>
                </c:pt>
                <c:pt idx="19">
                  <c:v>13.8191962</c:v>
                </c:pt>
                <c:pt idx="20">
                  <c:v>13.8050029</c:v>
                </c:pt>
                <c:pt idx="21">
                  <c:v>13.7810226</c:v>
                </c:pt>
                <c:pt idx="22">
                  <c:v>13.7518362</c:v>
                </c:pt>
                <c:pt idx="23">
                  <c:v>13.7199523</c:v>
                </c:pt>
              </c:numCache>
            </c:numRef>
          </c:val>
          <c:smooth val="0"/>
        </c:ser>
        <c:marker val="1"/>
        <c:axId val="20101921"/>
        <c:axId val="46699562"/>
      </c:lineChart>
      <c:catAx>
        <c:axId val="20101921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699562"/>
        <c:crosses val="autoZero"/>
        <c:auto val="0"/>
        <c:lblOffset val="100"/>
        <c:tickLblSkip val="1"/>
        <c:noMultiLvlLbl val="0"/>
      </c:catAx>
      <c:valAx>
        <c:axId val="466995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1019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5"/>
          <c:y val="0.93475"/>
          <c:w val="0.888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-0.009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4775"/>
          <c:w val="0.934"/>
          <c:h val="0.769"/>
        </c:manualLayout>
      </c:layout>
      <c:lineChart>
        <c:grouping val="standard"/>
        <c:varyColors val="0"/>
        <c:ser>
          <c:idx val="0"/>
          <c:order val="0"/>
          <c:tx>
            <c:strRef>
              <c:f>VC12!$B$41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VC12!$A$42:$A$65</c:f>
              <c:strCache>
                <c:ptCount val="24"/>
                <c:pt idx="0">
                  <c:v>40175</c:v>
                </c:pt>
                <c:pt idx="1">
                  <c:v>40176</c:v>
                </c:pt>
                <c:pt idx="2">
                  <c:v>40177</c:v>
                </c:pt>
                <c:pt idx="3">
                  <c:v>40178</c:v>
                </c:pt>
                <c:pt idx="4">
                  <c:v>40182</c:v>
                </c:pt>
                <c:pt idx="5">
                  <c:v>40183</c:v>
                </c:pt>
                <c:pt idx="6">
                  <c:v>40184</c:v>
                </c:pt>
                <c:pt idx="7">
                  <c:v>40185</c:v>
                </c:pt>
                <c:pt idx="8">
                  <c:v>40186</c:v>
                </c:pt>
                <c:pt idx="9">
                  <c:v>40189</c:v>
                </c:pt>
                <c:pt idx="10">
                  <c:v>40190</c:v>
                </c:pt>
                <c:pt idx="11">
                  <c:v>40191</c:v>
                </c:pt>
                <c:pt idx="12">
                  <c:v>40192</c:v>
                </c:pt>
                <c:pt idx="13">
                  <c:v>40193</c:v>
                </c:pt>
                <c:pt idx="14">
                  <c:v>40196</c:v>
                </c:pt>
                <c:pt idx="15">
                  <c:v>40197</c:v>
                </c:pt>
                <c:pt idx="16">
                  <c:v>40198</c:v>
                </c:pt>
                <c:pt idx="17">
                  <c:v>40199</c:v>
                </c:pt>
                <c:pt idx="18">
                  <c:v>40200</c:v>
                </c:pt>
                <c:pt idx="19">
                  <c:v>40203</c:v>
                </c:pt>
                <c:pt idx="20">
                  <c:v>40204</c:v>
                </c:pt>
                <c:pt idx="21">
                  <c:v>40205</c:v>
                </c:pt>
                <c:pt idx="22">
                  <c:v>40206</c:v>
                </c:pt>
                <c:pt idx="23">
                  <c:v>40207</c:v>
                </c:pt>
              </c:strCache>
            </c:strRef>
          </c:cat>
          <c:val>
            <c:numRef>
              <c:f>VC12!$B$42:$B$65</c:f>
              <c:numCache>
                <c:ptCount val="24"/>
                <c:pt idx="0">
                  <c:v>91.7339207</c:v>
                </c:pt>
                <c:pt idx="1">
                  <c:v>91.7040885</c:v>
                </c:pt>
                <c:pt idx="2">
                  <c:v>91.5941604</c:v>
                </c:pt>
                <c:pt idx="3">
                  <c:v>91.8519088</c:v>
                </c:pt>
                <c:pt idx="4">
                  <c:v>92.7015668</c:v>
                </c:pt>
                <c:pt idx="5">
                  <c:v>93.3164829</c:v>
                </c:pt>
                <c:pt idx="6">
                  <c:v>93.7998349</c:v>
                </c:pt>
                <c:pt idx="7">
                  <c:v>93.7020927</c:v>
                </c:pt>
                <c:pt idx="8">
                  <c:v>94.0103393</c:v>
                </c:pt>
                <c:pt idx="9">
                  <c:v>94.2769585</c:v>
                </c:pt>
                <c:pt idx="10">
                  <c:v>93.374433</c:v>
                </c:pt>
                <c:pt idx="11">
                  <c:v>93.3640666</c:v>
                </c:pt>
                <c:pt idx="12">
                  <c:v>93.0974757</c:v>
                </c:pt>
                <c:pt idx="13">
                  <c:v>92.5035781</c:v>
                </c:pt>
                <c:pt idx="14">
                  <c:v>92.505636</c:v>
                </c:pt>
                <c:pt idx="15">
                  <c:v>92.9549716</c:v>
                </c:pt>
                <c:pt idx="16">
                  <c:v>91.9953977</c:v>
                </c:pt>
                <c:pt idx="17">
                  <c:v>90.8567167</c:v>
                </c:pt>
                <c:pt idx="18">
                  <c:v>90.1742171</c:v>
                </c:pt>
                <c:pt idx="19">
                  <c:v>90.3008345</c:v>
                </c:pt>
                <c:pt idx="20">
                  <c:v>90.0719802</c:v>
                </c:pt>
                <c:pt idx="21">
                  <c:v>89.744235</c:v>
                </c:pt>
                <c:pt idx="22">
                  <c:v>89.3297776</c:v>
                </c:pt>
                <c:pt idx="23">
                  <c:v>88.6628629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VC12!$C$41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VC12!$A$42:$A$65</c:f>
              <c:strCache>
                <c:ptCount val="24"/>
                <c:pt idx="0">
                  <c:v>40175</c:v>
                </c:pt>
                <c:pt idx="1">
                  <c:v>40176</c:v>
                </c:pt>
                <c:pt idx="2">
                  <c:v>40177</c:v>
                </c:pt>
                <c:pt idx="3">
                  <c:v>40178</c:v>
                </c:pt>
                <c:pt idx="4">
                  <c:v>40182</c:v>
                </c:pt>
                <c:pt idx="5">
                  <c:v>40183</c:v>
                </c:pt>
                <c:pt idx="6">
                  <c:v>40184</c:v>
                </c:pt>
                <c:pt idx="7">
                  <c:v>40185</c:v>
                </c:pt>
                <c:pt idx="8">
                  <c:v>40186</c:v>
                </c:pt>
                <c:pt idx="9">
                  <c:v>40189</c:v>
                </c:pt>
                <c:pt idx="10">
                  <c:v>40190</c:v>
                </c:pt>
                <c:pt idx="11">
                  <c:v>40191</c:v>
                </c:pt>
                <c:pt idx="12">
                  <c:v>40192</c:v>
                </c:pt>
                <c:pt idx="13">
                  <c:v>40193</c:v>
                </c:pt>
                <c:pt idx="14">
                  <c:v>40196</c:v>
                </c:pt>
                <c:pt idx="15">
                  <c:v>40197</c:v>
                </c:pt>
                <c:pt idx="16">
                  <c:v>40198</c:v>
                </c:pt>
                <c:pt idx="17">
                  <c:v>40199</c:v>
                </c:pt>
                <c:pt idx="18">
                  <c:v>40200</c:v>
                </c:pt>
                <c:pt idx="19">
                  <c:v>40203</c:v>
                </c:pt>
                <c:pt idx="20">
                  <c:v>40204</c:v>
                </c:pt>
                <c:pt idx="21">
                  <c:v>40205</c:v>
                </c:pt>
                <c:pt idx="22">
                  <c:v>40206</c:v>
                </c:pt>
                <c:pt idx="23">
                  <c:v>40207</c:v>
                </c:pt>
              </c:strCache>
            </c:strRef>
          </c:cat>
          <c:val>
            <c:numRef>
              <c:f>VC12!$C$42:$C$65</c:f>
              <c:numCache>
                <c:ptCount val="24"/>
                <c:pt idx="0">
                  <c:v>101.0369192</c:v>
                </c:pt>
                <c:pt idx="1">
                  <c:v>101.0349126</c:v>
                </c:pt>
                <c:pt idx="2">
                  <c:v>100.8959382</c:v>
                </c:pt>
                <c:pt idx="3">
                  <c:v>101.1550681</c:v>
                </c:pt>
                <c:pt idx="4">
                  <c:v>102.0821064</c:v>
                </c:pt>
                <c:pt idx="5">
                  <c:v>102.5992305</c:v>
                </c:pt>
                <c:pt idx="6">
                  <c:v>103.135652</c:v>
                </c:pt>
                <c:pt idx="7">
                  <c:v>102.9683662</c:v>
                </c:pt>
                <c:pt idx="8">
                  <c:v>103.1004877</c:v>
                </c:pt>
                <c:pt idx="9">
                  <c:v>102.9857043</c:v>
                </c:pt>
                <c:pt idx="10">
                  <c:v>101.9707235</c:v>
                </c:pt>
                <c:pt idx="11">
                  <c:v>101.9591901</c:v>
                </c:pt>
                <c:pt idx="12">
                  <c:v>101.4922592</c:v>
                </c:pt>
                <c:pt idx="13">
                  <c:v>100.7983301</c:v>
                </c:pt>
                <c:pt idx="14">
                  <c:v>100.592682</c:v>
                </c:pt>
                <c:pt idx="15">
                  <c:v>101.2093119</c:v>
                </c:pt>
                <c:pt idx="16">
                  <c:v>100.277816</c:v>
                </c:pt>
                <c:pt idx="17">
                  <c:v>99.0753339</c:v>
                </c:pt>
                <c:pt idx="18">
                  <c:v>98.4425981</c:v>
                </c:pt>
                <c:pt idx="19">
                  <c:v>98.5131972</c:v>
                </c:pt>
                <c:pt idx="20">
                  <c:v>98.2256156</c:v>
                </c:pt>
                <c:pt idx="21">
                  <c:v>97.9523536</c:v>
                </c:pt>
                <c:pt idx="22">
                  <c:v>97.583834</c:v>
                </c:pt>
                <c:pt idx="23">
                  <c:v>96.768442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VC12!$E$41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VC12!$A$42:$A$65</c:f>
              <c:strCache>
                <c:ptCount val="24"/>
                <c:pt idx="0">
                  <c:v>40175</c:v>
                </c:pt>
                <c:pt idx="1">
                  <c:v>40176</c:v>
                </c:pt>
                <c:pt idx="2">
                  <c:v>40177</c:v>
                </c:pt>
                <c:pt idx="3">
                  <c:v>40178</c:v>
                </c:pt>
                <c:pt idx="4">
                  <c:v>40182</c:v>
                </c:pt>
                <c:pt idx="5">
                  <c:v>40183</c:v>
                </c:pt>
                <c:pt idx="6">
                  <c:v>40184</c:v>
                </c:pt>
                <c:pt idx="7">
                  <c:v>40185</c:v>
                </c:pt>
                <c:pt idx="8">
                  <c:v>40186</c:v>
                </c:pt>
                <c:pt idx="9">
                  <c:v>40189</c:v>
                </c:pt>
                <c:pt idx="10">
                  <c:v>40190</c:v>
                </c:pt>
                <c:pt idx="11">
                  <c:v>40191</c:v>
                </c:pt>
                <c:pt idx="12">
                  <c:v>40192</c:v>
                </c:pt>
                <c:pt idx="13">
                  <c:v>40193</c:v>
                </c:pt>
                <c:pt idx="14">
                  <c:v>40196</c:v>
                </c:pt>
                <c:pt idx="15">
                  <c:v>40197</c:v>
                </c:pt>
                <c:pt idx="16">
                  <c:v>40198</c:v>
                </c:pt>
                <c:pt idx="17">
                  <c:v>40199</c:v>
                </c:pt>
                <c:pt idx="18">
                  <c:v>40200</c:v>
                </c:pt>
                <c:pt idx="19">
                  <c:v>40203</c:v>
                </c:pt>
                <c:pt idx="20">
                  <c:v>40204</c:v>
                </c:pt>
                <c:pt idx="21">
                  <c:v>40205</c:v>
                </c:pt>
                <c:pt idx="22">
                  <c:v>40206</c:v>
                </c:pt>
                <c:pt idx="23">
                  <c:v>40207</c:v>
                </c:pt>
              </c:strCache>
            </c:strRef>
          </c:cat>
          <c:val>
            <c:numRef>
              <c:f>VC12!$E$42:$E$65</c:f>
              <c:numCache>
                <c:ptCount val="24"/>
                <c:pt idx="0">
                  <c:v>93.440279</c:v>
                </c:pt>
                <c:pt idx="1">
                  <c:v>93.4756295</c:v>
                </c:pt>
                <c:pt idx="2">
                  <c:v>93.3591368</c:v>
                </c:pt>
                <c:pt idx="3">
                  <c:v>93.6220507</c:v>
                </c:pt>
                <c:pt idx="4">
                  <c:v>94.6534348</c:v>
                </c:pt>
                <c:pt idx="5">
                  <c:v>95.3112597</c:v>
                </c:pt>
                <c:pt idx="6">
                  <c:v>95.8862497</c:v>
                </c:pt>
                <c:pt idx="7">
                  <c:v>95.7653176</c:v>
                </c:pt>
                <c:pt idx="8">
                  <c:v>96.1111351</c:v>
                </c:pt>
                <c:pt idx="9">
                  <c:v>96.20542</c:v>
                </c:pt>
                <c:pt idx="10">
                  <c:v>95.2717124</c:v>
                </c:pt>
                <c:pt idx="11">
                  <c:v>95.3702864</c:v>
                </c:pt>
                <c:pt idx="12">
                  <c:v>95.0263683</c:v>
                </c:pt>
                <c:pt idx="13">
                  <c:v>94.4246806</c:v>
                </c:pt>
                <c:pt idx="14">
                  <c:v>94.4800912</c:v>
                </c:pt>
                <c:pt idx="15">
                  <c:v>95.0085725</c:v>
                </c:pt>
                <c:pt idx="16">
                  <c:v>94.0706517</c:v>
                </c:pt>
                <c:pt idx="17">
                  <c:v>92.9499567</c:v>
                </c:pt>
                <c:pt idx="18">
                  <c:v>92.16368</c:v>
                </c:pt>
                <c:pt idx="19">
                  <c:v>92.3134686</c:v>
                </c:pt>
                <c:pt idx="20">
                  <c:v>92.0555988</c:v>
                </c:pt>
                <c:pt idx="21">
                  <c:v>91.7567884</c:v>
                </c:pt>
                <c:pt idx="22">
                  <c:v>91.471143</c:v>
                </c:pt>
                <c:pt idx="23">
                  <c:v>90.7753958</c:v>
                </c:pt>
              </c:numCache>
            </c:numRef>
          </c:val>
          <c:smooth val="0"/>
        </c:ser>
        <c:marker val="1"/>
        <c:axId val="17642875"/>
        <c:axId val="24568148"/>
      </c:lineChart>
      <c:lineChart>
        <c:grouping val="standard"/>
        <c:varyColors val="0"/>
        <c:ser>
          <c:idx val="2"/>
          <c:order val="2"/>
          <c:tx>
            <c:strRef>
              <c:f>VC12!$D$41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VC12!$A$42:$A$65</c:f>
              <c:strCache>
                <c:ptCount val="24"/>
                <c:pt idx="0">
                  <c:v>40175</c:v>
                </c:pt>
                <c:pt idx="1">
                  <c:v>40176</c:v>
                </c:pt>
                <c:pt idx="2">
                  <c:v>40177</c:v>
                </c:pt>
                <c:pt idx="3">
                  <c:v>40178</c:v>
                </c:pt>
                <c:pt idx="4">
                  <c:v>40182</c:v>
                </c:pt>
                <c:pt idx="5">
                  <c:v>40183</c:v>
                </c:pt>
                <c:pt idx="6">
                  <c:v>40184</c:v>
                </c:pt>
                <c:pt idx="7">
                  <c:v>40185</c:v>
                </c:pt>
                <c:pt idx="8">
                  <c:v>40186</c:v>
                </c:pt>
                <c:pt idx="9">
                  <c:v>40189</c:v>
                </c:pt>
                <c:pt idx="10">
                  <c:v>40190</c:v>
                </c:pt>
                <c:pt idx="11">
                  <c:v>40191</c:v>
                </c:pt>
                <c:pt idx="12">
                  <c:v>40192</c:v>
                </c:pt>
                <c:pt idx="13">
                  <c:v>40193</c:v>
                </c:pt>
                <c:pt idx="14">
                  <c:v>40196</c:v>
                </c:pt>
                <c:pt idx="15">
                  <c:v>40197</c:v>
                </c:pt>
                <c:pt idx="16">
                  <c:v>40198</c:v>
                </c:pt>
                <c:pt idx="17">
                  <c:v>40199</c:v>
                </c:pt>
                <c:pt idx="18">
                  <c:v>40200</c:v>
                </c:pt>
                <c:pt idx="19">
                  <c:v>40203</c:v>
                </c:pt>
                <c:pt idx="20">
                  <c:v>40204</c:v>
                </c:pt>
                <c:pt idx="21">
                  <c:v>40205</c:v>
                </c:pt>
                <c:pt idx="22">
                  <c:v>40206</c:v>
                </c:pt>
                <c:pt idx="23">
                  <c:v>40207</c:v>
                </c:pt>
              </c:strCache>
            </c:strRef>
          </c:cat>
          <c:val>
            <c:numRef>
              <c:f>VC12!$D$42:$D$65</c:f>
              <c:numCache>
                <c:ptCount val="24"/>
                <c:pt idx="0">
                  <c:v>18.7001216</c:v>
                </c:pt>
                <c:pt idx="1">
                  <c:v>18.6603614</c:v>
                </c:pt>
                <c:pt idx="2">
                  <c:v>18.6254129</c:v>
                </c:pt>
                <c:pt idx="3">
                  <c:v>18.6888154</c:v>
                </c:pt>
                <c:pt idx="4">
                  <c:v>18.8581955</c:v>
                </c:pt>
                <c:pt idx="5">
                  <c:v>18.992517</c:v>
                </c:pt>
                <c:pt idx="6">
                  <c:v>19.0801142</c:v>
                </c:pt>
                <c:pt idx="7">
                  <c:v>19.0802622</c:v>
                </c:pt>
                <c:pt idx="8">
                  <c:v>19.145196</c:v>
                </c:pt>
                <c:pt idx="9">
                  <c:v>19.1850557</c:v>
                </c:pt>
                <c:pt idx="10">
                  <c:v>18.9984863</c:v>
                </c:pt>
                <c:pt idx="11">
                  <c:v>18.9872582</c:v>
                </c:pt>
                <c:pt idx="12">
                  <c:v>18.9582694</c:v>
                </c:pt>
                <c:pt idx="13">
                  <c:v>18.8512557</c:v>
                </c:pt>
                <c:pt idx="14">
                  <c:v>18.8464939</c:v>
                </c:pt>
                <c:pt idx="15">
                  <c:v>18.9648913</c:v>
                </c:pt>
                <c:pt idx="16">
                  <c:v>18.7794861</c:v>
                </c:pt>
                <c:pt idx="17">
                  <c:v>18.5411798</c:v>
                </c:pt>
                <c:pt idx="18">
                  <c:v>18.4049721</c:v>
                </c:pt>
                <c:pt idx="19">
                  <c:v>18.4331896</c:v>
                </c:pt>
                <c:pt idx="20">
                  <c:v>18.383442</c:v>
                </c:pt>
                <c:pt idx="21">
                  <c:v>18.3459945</c:v>
                </c:pt>
                <c:pt idx="22">
                  <c:v>18.2987922</c:v>
                </c:pt>
                <c:pt idx="23">
                  <c:v>18.1823974</c:v>
                </c:pt>
              </c:numCache>
            </c:numRef>
          </c:val>
          <c:smooth val="0"/>
        </c:ser>
        <c:marker val="1"/>
        <c:axId val="19786741"/>
        <c:axId val="43862942"/>
      </c:lineChart>
      <c:catAx>
        <c:axId val="17642875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568148"/>
        <c:crosses val="autoZero"/>
        <c:auto val="0"/>
        <c:lblOffset val="100"/>
        <c:tickLblSkip val="1"/>
        <c:noMultiLvlLbl val="0"/>
      </c:catAx>
      <c:valAx>
        <c:axId val="24568148"/>
        <c:scaling>
          <c:orientation val="minMax"/>
          <c:max val="110"/>
          <c:min val="7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642875"/>
        <c:crossesAt val="1"/>
        <c:crossBetween val="between"/>
        <c:dispUnits/>
      </c:valAx>
      <c:catAx>
        <c:axId val="19786741"/>
        <c:scaling>
          <c:orientation val="minMax"/>
        </c:scaling>
        <c:axPos val="b"/>
        <c:delete val="1"/>
        <c:majorTickMark val="out"/>
        <c:minorTickMark val="none"/>
        <c:tickLblPos val="nextTo"/>
        <c:crossAx val="43862942"/>
        <c:crosses val="autoZero"/>
        <c:auto val="0"/>
        <c:lblOffset val="100"/>
        <c:tickLblSkip val="1"/>
        <c:noMultiLvlLbl val="0"/>
      </c:catAx>
      <c:valAx>
        <c:axId val="43862942"/>
        <c:scaling>
          <c:orientation val="minMax"/>
          <c:max val="2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Prima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78674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725"/>
          <c:y val="0.93325"/>
          <c:w val="0.9115"/>
          <c:h val="0.0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-0.009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735"/>
          <c:w val="0.96325"/>
          <c:h val="0.74"/>
        </c:manualLayout>
      </c:layout>
      <c:lineChart>
        <c:grouping val="standard"/>
        <c:varyColors val="0"/>
        <c:ser>
          <c:idx val="0"/>
          <c:order val="0"/>
          <c:tx>
            <c:strRef>
              <c:f>VC3!$B$10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VC3!$A$11:$A$34</c:f>
              <c:strCache>
                <c:ptCount val="24"/>
                <c:pt idx="0">
                  <c:v>40175</c:v>
                </c:pt>
                <c:pt idx="1">
                  <c:v>40176</c:v>
                </c:pt>
                <c:pt idx="2">
                  <c:v>40177</c:v>
                </c:pt>
                <c:pt idx="3">
                  <c:v>40178</c:v>
                </c:pt>
                <c:pt idx="4">
                  <c:v>40182</c:v>
                </c:pt>
                <c:pt idx="5">
                  <c:v>40183</c:v>
                </c:pt>
                <c:pt idx="6">
                  <c:v>40184</c:v>
                </c:pt>
                <c:pt idx="7">
                  <c:v>40185</c:v>
                </c:pt>
                <c:pt idx="8">
                  <c:v>40186</c:v>
                </c:pt>
                <c:pt idx="9">
                  <c:v>40189</c:v>
                </c:pt>
                <c:pt idx="10">
                  <c:v>40190</c:v>
                </c:pt>
                <c:pt idx="11">
                  <c:v>40191</c:v>
                </c:pt>
                <c:pt idx="12">
                  <c:v>40192</c:v>
                </c:pt>
                <c:pt idx="13">
                  <c:v>40193</c:v>
                </c:pt>
                <c:pt idx="14">
                  <c:v>40196</c:v>
                </c:pt>
                <c:pt idx="15">
                  <c:v>40197</c:v>
                </c:pt>
                <c:pt idx="16">
                  <c:v>40198</c:v>
                </c:pt>
                <c:pt idx="17">
                  <c:v>40199</c:v>
                </c:pt>
                <c:pt idx="18">
                  <c:v>40200</c:v>
                </c:pt>
                <c:pt idx="19">
                  <c:v>40203</c:v>
                </c:pt>
                <c:pt idx="20">
                  <c:v>40204</c:v>
                </c:pt>
                <c:pt idx="21">
                  <c:v>40205</c:v>
                </c:pt>
                <c:pt idx="22">
                  <c:v>40206</c:v>
                </c:pt>
                <c:pt idx="23">
                  <c:v>40207</c:v>
                </c:pt>
              </c:strCache>
            </c:strRef>
          </c:cat>
          <c:val>
            <c:numRef>
              <c:f>VC3!$B$11:$B$34</c:f>
              <c:numCache>
                <c:ptCount val="24"/>
                <c:pt idx="0">
                  <c:v>24.9058087</c:v>
                </c:pt>
                <c:pt idx="1">
                  <c:v>24.8910732</c:v>
                </c:pt>
                <c:pt idx="2">
                  <c:v>24.8667869</c:v>
                </c:pt>
                <c:pt idx="3">
                  <c:v>24.9676203</c:v>
                </c:pt>
                <c:pt idx="4">
                  <c:v>25.3756597</c:v>
                </c:pt>
                <c:pt idx="5">
                  <c:v>25.5951532</c:v>
                </c:pt>
                <c:pt idx="6">
                  <c:v>25.9012619</c:v>
                </c:pt>
                <c:pt idx="7">
                  <c:v>25.8870071</c:v>
                </c:pt>
                <c:pt idx="8">
                  <c:v>26.10826</c:v>
                </c:pt>
                <c:pt idx="9">
                  <c:v>26.2974486</c:v>
                </c:pt>
                <c:pt idx="10">
                  <c:v>25.9487746</c:v>
                </c:pt>
                <c:pt idx="11">
                  <c:v>25.930667</c:v>
                </c:pt>
                <c:pt idx="12">
                  <c:v>25.7354808</c:v>
                </c:pt>
                <c:pt idx="13">
                  <c:v>25.4651535</c:v>
                </c:pt>
                <c:pt idx="14">
                  <c:v>25.481041</c:v>
                </c:pt>
                <c:pt idx="15">
                  <c:v>25.668359</c:v>
                </c:pt>
                <c:pt idx="16">
                  <c:v>25.2904806</c:v>
                </c:pt>
                <c:pt idx="17">
                  <c:v>24.7119134</c:v>
                </c:pt>
                <c:pt idx="18">
                  <c:v>24.4668156</c:v>
                </c:pt>
                <c:pt idx="19">
                  <c:v>24.4791126</c:v>
                </c:pt>
                <c:pt idx="20">
                  <c:v>24.3567659</c:v>
                </c:pt>
                <c:pt idx="21">
                  <c:v>24.2401535</c:v>
                </c:pt>
                <c:pt idx="22">
                  <c:v>24.0574114</c:v>
                </c:pt>
                <c:pt idx="23">
                  <c:v>23.8045254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VC3!$C$10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VC3!$A$11:$A$34</c:f>
              <c:strCache>
                <c:ptCount val="24"/>
                <c:pt idx="0">
                  <c:v>40175</c:v>
                </c:pt>
                <c:pt idx="1">
                  <c:v>40176</c:v>
                </c:pt>
                <c:pt idx="2">
                  <c:v>40177</c:v>
                </c:pt>
                <c:pt idx="3">
                  <c:v>40178</c:v>
                </c:pt>
                <c:pt idx="4">
                  <c:v>40182</c:v>
                </c:pt>
                <c:pt idx="5">
                  <c:v>40183</c:v>
                </c:pt>
                <c:pt idx="6">
                  <c:v>40184</c:v>
                </c:pt>
                <c:pt idx="7">
                  <c:v>40185</c:v>
                </c:pt>
                <c:pt idx="8">
                  <c:v>40186</c:v>
                </c:pt>
                <c:pt idx="9">
                  <c:v>40189</c:v>
                </c:pt>
                <c:pt idx="10">
                  <c:v>40190</c:v>
                </c:pt>
                <c:pt idx="11">
                  <c:v>40191</c:v>
                </c:pt>
                <c:pt idx="12">
                  <c:v>40192</c:v>
                </c:pt>
                <c:pt idx="13">
                  <c:v>40193</c:v>
                </c:pt>
                <c:pt idx="14">
                  <c:v>40196</c:v>
                </c:pt>
                <c:pt idx="15">
                  <c:v>40197</c:v>
                </c:pt>
                <c:pt idx="16">
                  <c:v>40198</c:v>
                </c:pt>
                <c:pt idx="17">
                  <c:v>40199</c:v>
                </c:pt>
                <c:pt idx="18">
                  <c:v>40200</c:v>
                </c:pt>
                <c:pt idx="19">
                  <c:v>40203</c:v>
                </c:pt>
                <c:pt idx="20">
                  <c:v>40204</c:v>
                </c:pt>
                <c:pt idx="21">
                  <c:v>40205</c:v>
                </c:pt>
                <c:pt idx="22">
                  <c:v>40206</c:v>
                </c:pt>
                <c:pt idx="23">
                  <c:v>40207</c:v>
                </c:pt>
              </c:strCache>
            </c:strRef>
          </c:cat>
          <c:val>
            <c:numRef>
              <c:f>VC3!$C$11:$C$34</c:f>
              <c:numCache>
                <c:ptCount val="24"/>
                <c:pt idx="0">
                  <c:v>24.6086734</c:v>
                </c:pt>
                <c:pt idx="1">
                  <c:v>24.6124349</c:v>
                </c:pt>
                <c:pt idx="2">
                  <c:v>24.5594561</c:v>
                </c:pt>
                <c:pt idx="3">
                  <c:v>24.6392341</c:v>
                </c:pt>
                <c:pt idx="4">
                  <c:v>25.0657953</c:v>
                </c:pt>
                <c:pt idx="5">
                  <c:v>25.3356306</c:v>
                </c:pt>
                <c:pt idx="6">
                  <c:v>25.6340657</c:v>
                </c:pt>
                <c:pt idx="7">
                  <c:v>25.6206532</c:v>
                </c:pt>
                <c:pt idx="8">
                  <c:v>25.8311873</c:v>
                </c:pt>
                <c:pt idx="9">
                  <c:v>25.9313359</c:v>
                </c:pt>
                <c:pt idx="10">
                  <c:v>25.5385962</c:v>
                </c:pt>
                <c:pt idx="11">
                  <c:v>25.5159455</c:v>
                </c:pt>
                <c:pt idx="12">
                  <c:v>25.3124725</c:v>
                </c:pt>
                <c:pt idx="13">
                  <c:v>25.0507276</c:v>
                </c:pt>
                <c:pt idx="14">
                  <c:v>25.0339924</c:v>
                </c:pt>
                <c:pt idx="15">
                  <c:v>25.2560195</c:v>
                </c:pt>
                <c:pt idx="16">
                  <c:v>24.9013916</c:v>
                </c:pt>
                <c:pt idx="17">
                  <c:v>24.3924957</c:v>
                </c:pt>
                <c:pt idx="18">
                  <c:v>24.1418428</c:v>
                </c:pt>
                <c:pt idx="19">
                  <c:v>24.204241</c:v>
                </c:pt>
                <c:pt idx="20">
                  <c:v>24.0538081</c:v>
                </c:pt>
                <c:pt idx="21">
                  <c:v>23.9421457</c:v>
                </c:pt>
                <c:pt idx="22">
                  <c:v>23.7713412</c:v>
                </c:pt>
                <c:pt idx="23">
                  <c:v>23.5270304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VC3!$D$10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VC3!$A$11:$A$34</c:f>
              <c:strCache>
                <c:ptCount val="24"/>
                <c:pt idx="0">
                  <c:v>40175</c:v>
                </c:pt>
                <c:pt idx="1">
                  <c:v>40176</c:v>
                </c:pt>
                <c:pt idx="2">
                  <c:v>40177</c:v>
                </c:pt>
                <c:pt idx="3">
                  <c:v>40178</c:v>
                </c:pt>
                <c:pt idx="4">
                  <c:v>40182</c:v>
                </c:pt>
                <c:pt idx="5">
                  <c:v>40183</c:v>
                </c:pt>
                <c:pt idx="6">
                  <c:v>40184</c:v>
                </c:pt>
                <c:pt idx="7">
                  <c:v>40185</c:v>
                </c:pt>
                <c:pt idx="8">
                  <c:v>40186</c:v>
                </c:pt>
                <c:pt idx="9">
                  <c:v>40189</c:v>
                </c:pt>
                <c:pt idx="10">
                  <c:v>40190</c:v>
                </c:pt>
                <c:pt idx="11">
                  <c:v>40191</c:v>
                </c:pt>
                <c:pt idx="12">
                  <c:v>40192</c:v>
                </c:pt>
                <c:pt idx="13">
                  <c:v>40193</c:v>
                </c:pt>
                <c:pt idx="14">
                  <c:v>40196</c:v>
                </c:pt>
                <c:pt idx="15">
                  <c:v>40197</c:v>
                </c:pt>
                <c:pt idx="16">
                  <c:v>40198</c:v>
                </c:pt>
                <c:pt idx="17">
                  <c:v>40199</c:v>
                </c:pt>
                <c:pt idx="18">
                  <c:v>40200</c:v>
                </c:pt>
                <c:pt idx="19">
                  <c:v>40203</c:v>
                </c:pt>
                <c:pt idx="20">
                  <c:v>40204</c:v>
                </c:pt>
                <c:pt idx="21">
                  <c:v>40205</c:v>
                </c:pt>
                <c:pt idx="22">
                  <c:v>40206</c:v>
                </c:pt>
                <c:pt idx="23">
                  <c:v>40207</c:v>
                </c:pt>
              </c:strCache>
            </c:strRef>
          </c:cat>
          <c:val>
            <c:numRef>
              <c:f>VC3!$D$11:$D$34</c:f>
              <c:numCache>
                <c:ptCount val="24"/>
                <c:pt idx="0">
                  <c:v>24.5861366</c:v>
                </c:pt>
                <c:pt idx="1">
                  <c:v>24.5557929</c:v>
                </c:pt>
                <c:pt idx="2">
                  <c:v>24.5102695</c:v>
                </c:pt>
                <c:pt idx="3">
                  <c:v>24.6215965</c:v>
                </c:pt>
                <c:pt idx="4">
                  <c:v>25.0184136</c:v>
                </c:pt>
                <c:pt idx="5">
                  <c:v>25.2500132</c:v>
                </c:pt>
                <c:pt idx="6">
                  <c:v>25.5150459</c:v>
                </c:pt>
                <c:pt idx="7">
                  <c:v>25.5072275</c:v>
                </c:pt>
                <c:pt idx="8">
                  <c:v>25.760152</c:v>
                </c:pt>
                <c:pt idx="9">
                  <c:v>25.9370073</c:v>
                </c:pt>
                <c:pt idx="10">
                  <c:v>25.5486675</c:v>
                </c:pt>
                <c:pt idx="11">
                  <c:v>25.5286974</c:v>
                </c:pt>
                <c:pt idx="12">
                  <c:v>25.4034925</c:v>
                </c:pt>
                <c:pt idx="13">
                  <c:v>25.1495783</c:v>
                </c:pt>
                <c:pt idx="14">
                  <c:v>25.1720918</c:v>
                </c:pt>
                <c:pt idx="15">
                  <c:v>25.366166</c:v>
                </c:pt>
                <c:pt idx="16">
                  <c:v>24.966276</c:v>
                </c:pt>
                <c:pt idx="17">
                  <c:v>24.4922344</c:v>
                </c:pt>
                <c:pt idx="18">
                  <c:v>24.2177567</c:v>
                </c:pt>
                <c:pt idx="19">
                  <c:v>24.2862934</c:v>
                </c:pt>
                <c:pt idx="20">
                  <c:v>24.1466033</c:v>
                </c:pt>
                <c:pt idx="21">
                  <c:v>24.0505183</c:v>
                </c:pt>
                <c:pt idx="22">
                  <c:v>23.891411</c:v>
                </c:pt>
                <c:pt idx="23">
                  <c:v>23.6763043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VC3!$E$10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VC3!$A$11:$A$34</c:f>
              <c:strCache>
                <c:ptCount val="24"/>
                <c:pt idx="0">
                  <c:v>40175</c:v>
                </c:pt>
                <c:pt idx="1">
                  <c:v>40176</c:v>
                </c:pt>
                <c:pt idx="2">
                  <c:v>40177</c:v>
                </c:pt>
                <c:pt idx="3">
                  <c:v>40178</c:v>
                </c:pt>
                <c:pt idx="4">
                  <c:v>40182</c:v>
                </c:pt>
                <c:pt idx="5">
                  <c:v>40183</c:v>
                </c:pt>
                <c:pt idx="6">
                  <c:v>40184</c:v>
                </c:pt>
                <c:pt idx="7">
                  <c:v>40185</c:v>
                </c:pt>
                <c:pt idx="8">
                  <c:v>40186</c:v>
                </c:pt>
                <c:pt idx="9">
                  <c:v>40189</c:v>
                </c:pt>
                <c:pt idx="10">
                  <c:v>40190</c:v>
                </c:pt>
                <c:pt idx="11">
                  <c:v>40191</c:v>
                </c:pt>
                <c:pt idx="12">
                  <c:v>40192</c:v>
                </c:pt>
                <c:pt idx="13">
                  <c:v>40193</c:v>
                </c:pt>
                <c:pt idx="14">
                  <c:v>40196</c:v>
                </c:pt>
                <c:pt idx="15">
                  <c:v>40197</c:v>
                </c:pt>
                <c:pt idx="16">
                  <c:v>40198</c:v>
                </c:pt>
                <c:pt idx="17">
                  <c:v>40199</c:v>
                </c:pt>
                <c:pt idx="18">
                  <c:v>40200</c:v>
                </c:pt>
                <c:pt idx="19">
                  <c:v>40203</c:v>
                </c:pt>
                <c:pt idx="20">
                  <c:v>40204</c:v>
                </c:pt>
                <c:pt idx="21">
                  <c:v>40205</c:v>
                </c:pt>
                <c:pt idx="22">
                  <c:v>40206</c:v>
                </c:pt>
                <c:pt idx="23">
                  <c:v>40207</c:v>
                </c:pt>
              </c:strCache>
            </c:strRef>
          </c:cat>
          <c:val>
            <c:numRef>
              <c:f>VC3!$E$11:$E$34</c:f>
              <c:numCache>
                <c:ptCount val="24"/>
                <c:pt idx="0">
                  <c:v>21.4881432</c:v>
                </c:pt>
                <c:pt idx="1">
                  <c:v>21.4919095</c:v>
                </c:pt>
                <c:pt idx="2">
                  <c:v>21.4655928</c:v>
                </c:pt>
                <c:pt idx="3">
                  <c:v>21.5407939</c:v>
                </c:pt>
                <c:pt idx="4">
                  <c:v>21.9082731</c:v>
                </c:pt>
                <c:pt idx="5">
                  <c:v>22.1369602</c:v>
                </c:pt>
                <c:pt idx="6">
                  <c:v>22.3855726</c:v>
                </c:pt>
                <c:pt idx="7">
                  <c:v>22.3814014</c:v>
                </c:pt>
                <c:pt idx="8">
                  <c:v>22.5531086</c:v>
                </c:pt>
                <c:pt idx="9">
                  <c:v>22.7163052</c:v>
                </c:pt>
                <c:pt idx="10">
                  <c:v>22.3926608</c:v>
                </c:pt>
                <c:pt idx="11">
                  <c:v>22.3787883</c:v>
                </c:pt>
                <c:pt idx="12">
                  <c:v>22.2195382</c:v>
                </c:pt>
                <c:pt idx="13">
                  <c:v>21.9767003</c:v>
                </c:pt>
                <c:pt idx="14">
                  <c:v>22.0022176</c:v>
                </c:pt>
                <c:pt idx="15">
                  <c:v>22.1631249</c:v>
                </c:pt>
                <c:pt idx="16">
                  <c:v>21.8201518</c:v>
                </c:pt>
                <c:pt idx="17">
                  <c:v>21.4536527</c:v>
                </c:pt>
                <c:pt idx="18">
                  <c:v>21.2465329</c:v>
                </c:pt>
                <c:pt idx="19">
                  <c:v>21.285779</c:v>
                </c:pt>
                <c:pt idx="20">
                  <c:v>21.1927465</c:v>
                </c:pt>
                <c:pt idx="21">
                  <c:v>21.0969449</c:v>
                </c:pt>
                <c:pt idx="22">
                  <c:v>20.9633643</c:v>
                </c:pt>
                <c:pt idx="23">
                  <c:v>20.7799975</c:v>
                </c:pt>
              </c:numCache>
            </c:numRef>
          </c:val>
          <c:smooth val="0"/>
        </c:ser>
        <c:marker val="1"/>
        <c:axId val="59222159"/>
        <c:axId val="63237384"/>
      </c:lineChart>
      <c:catAx>
        <c:axId val="59222159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237384"/>
        <c:crosses val="autoZero"/>
        <c:auto val="0"/>
        <c:lblOffset val="100"/>
        <c:tickLblSkip val="1"/>
        <c:noMultiLvlLbl val="0"/>
      </c:catAx>
      <c:valAx>
        <c:axId val="63237384"/>
        <c:scaling>
          <c:orientation val="minMax"/>
          <c:max val="30"/>
          <c:min val="1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2221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"/>
          <c:y val="0.9335"/>
          <c:w val="0.888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847725</xdr:colOff>
      <xdr:row>0</xdr:row>
      <xdr:rowOff>95250</xdr:rowOff>
    </xdr:from>
    <xdr:to>
      <xdr:col>3</xdr:col>
      <xdr:colOff>495300</xdr:colOff>
      <xdr:row>6</xdr:row>
      <xdr:rowOff>38100</xdr:rowOff>
    </xdr:to>
    <xdr:pic>
      <xdr:nvPicPr>
        <xdr:cNvPr id="1" name="Picture 1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95250"/>
          <a:ext cx="16287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0</xdr:row>
      <xdr:rowOff>19050</xdr:rowOff>
    </xdr:from>
    <xdr:to>
      <xdr:col>3</xdr:col>
      <xdr:colOff>257175</xdr:colOff>
      <xdr:row>5</xdr:row>
      <xdr:rowOff>114300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19050"/>
          <a:ext cx="16002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152400</xdr:rowOff>
    </xdr:from>
    <xdr:to>
      <xdr:col>6</xdr:col>
      <xdr:colOff>0</xdr:colOff>
      <xdr:row>49</xdr:row>
      <xdr:rowOff>152400</xdr:rowOff>
    </xdr:to>
    <xdr:graphicFrame>
      <xdr:nvGraphicFramePr>
        <xdr:cNvPr id="1" name="Chart 2"/>
        <xdr:cNvGraphicFramePr/>
      </xdr:nvGraphicFramePr>
      <xdr:xfrm>
        <a:off x="0" y="5695950"/>
        <a:ext cx="53911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0</xdr:colOff>
      <xdr:row>51</xdr:row>
      <xdr:rowOff>0</xdr:rowOff>
    </xdr:from>
    <xdr:to>
      <xdr:col>6</xdr:col>
      <xdr:colOff>9525</xdr:colOff>
      <xdr:row>69</xdr:row>
      <xdr:rowOff>57150</xdr:rowOff>
    </xdr:to>
    <xdr:graphicFrame>
      <xdr:nvGraphicFramePr>
        <xdr:cNvPr id="2" name="Chart 3"/>
        <xdr:cNvGraphicFramePr/>
      </xdr:nvGraphicFramePr>
      <xdr:xfrm>
        <a:off x="0" y="8867775"/>
        <a:ext cx="5400675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142875</xdr:colOff>
      <xdr:row>0</xdr:row>
      <xdr:rowOff>38100</xdr:rowOff>
    </xdr:from>
    <xdr:to>
      <xdr:col>3</xdr:col>
      <xdr:colOff>857250</xdr:colOff>
      <xdr:row>5</xdr:row>
      <xdr:rowOff>142875</xdr:rowOff>
    </xdr:to>
    <xdr:pic>
      <xdr:nvPicPr>
        <xdr:cNvPr id="3" name="Picture 4" descr="LOGOSBS-B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95475" y="38100"/>
          <a:ext cx="16287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6</xdr:col>
      <xdr:colOff>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0" y="2200275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315575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66675</xdr:rowOff>
    </xdr:from>
    <xdr:to>
      <xdr:col>6</xdr:col>
      <xdr:colOff>19050</xdr:colOff>
      <xdr:row>70</xdr:row>
      <xdr:rowOff>76200</xdr:rowOff>
    </xdr:to>
    <xdr:graphicFrame>
      <xdr:nvGraphicFramePr>
        <xdr:cNvPr id="3" name="Chart 4"/>
        <xdr:cNvGraphicFramePr/>
      </xdr:nvGraphicFramePr>
      <xdr:xfrm>
        <a:off x="0" y="6534150"/>
        <a:ext cx="5334000" cy="4343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847725</xdr:colOff>
      <xdr:row>0</xdr:row>
      <xdr:rowOff>38100</xdr:rowOff>
    </xdr:from>
    <xdr:to>
      <xdr:col>3</xdr:col>
      <xdr:colOff>676275</xdr:colOff>
      <xdr:row>6</xdr:row>
      <xdr:rowOff>47625</xdr:rowOff>
    </xdr:to>
    <xdr:pic>
      <xdr:nvPicPr>
        <xdr:cNvPr id="4" name="Picture 5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38100"/>
          <a:ext cx="16002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114300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114300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114300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114300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104775</xdr:rowOff>
    </xdr:from>
    <xdr:to>
      <xdr:col>6</xdr:col>
      <xdr:colOff>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0" y="2533650"/>
        <a:ext cx="53625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6</xdr:col>
      <xdr:colOff>0</xdr:colOff>
      <xdr:row>51</xdr:row>
      <xdr:rowOff>0</xdr:rowOff>
    </xdr:to>
    <xdr:graphicFrame>
      <xdr:nvGraphicFramePr>
        <xdr:cNvPr id="2" name="Chart 3"/>
        <xdr:cNvGraphicFramePr/>
      </xdr:nvGraphicFramePr>
      <xdr:xfrm>
        <a:off x="0" y="5505450"/>
        <a:ext cx="53625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52</xdr:row>
      <xdr:rowOff>0</xdr:rowOff>
    </xdr:from>
    <xdr:to>
      <xdr:col>6</xdr:col>
      <xdr:colOff>0</xdr:colOff>
      <xdr:row>69</xdr:row>
      <xdr:rowOff>0</xdr:rowOff>
    </xdr:to>
    <xdr:graphicFrame>
      <xdr:nvGraphicFramePr>
        <xdr:cNvPr id="3" name="Chart 4"/>
        <xdr:cNvGraphicFramePr/>
      </xdr:nvGraphicFramePr>
      <xdr:xfrm>
        <a:off x="0" y="8420100"/>
        <a:ext cx="536257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0</xdr:row>
      <xdr:rowOff>76200</xdr:rowOff>
    </xdr:from>
    <xdr:to>
      <xdr:col>3</xdr:col>
      <xdr:colOff>723900</xdr:colOff>
      <xdr:row>6</xdr:row>
      <xdr:rowOff>19050</xdr:rowOff>
    </xdr:to>
    <xdr:pic>
      <xdr:nvPicPr>
        <xdr:cNvPr id="4" name="Picture 5" descr="LOGOSBS-B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81175" y="7620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0</xdr:row>
      <xdr:rowOff>19050</xdr:rowOff>
    </xdr:from>
    <xdr:to>
      <xdr:col>3</xdr:col>
      <xdr:colOff>266700</xdr:colOff>
      <xdr:row>5</xdr:row>
      <xdr:rowOff>114300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9050"/>
          <a:ext cx="16002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YChang\Escritorio\BS%20AF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R"/>
      <sheetName val="Afi"/>
      <sheetName val="Inv"/>
      <sheetName val="Fondo1"/>
      <sheetName val="Fondo2"/>
      <sheetName val="Fondo3"/>
      <sheetName val="Fondo"/>
      <sheetName val="VC"/>
      <sheetName val="VC12"/>
      <sheetName val="VC3"/>
    </sheetNames>
    <sheetDataSet>
      <sheetData sheetId="0">
        <row r="3">
          <cell r="C3">
            <v>38879</v>
          </cell>
          <cell r="D3">
            <v>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I6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2.57421875" style="11" customWidth="1"/>
    <col min="2" max="2" width="13.8515625" style="11" customWidth="1"/>
    <col min="3" max="3" width="15.8515625" style="11" customWidth="1"/>
    <col min="4" max="4" width="16.00390625" style="11" customWidth="1"/>
    <col min="5" max="5" width="16.140625" style="11" customWidth="1"/>
    <col min="6" max="6" width="15.7109375" style="11" customWidth="1"/>
    <col min="7" max="8" width="11.421875" style="11" customWidth="1"/>
    <col min="9" max="9" width="21.57421875" style="11" customWidth="1"/>
    <col min="10" max="16384" width="11.421875" style="11" customWidth="1"/>
  </cols>
  <sheetData>
    <row r="1" spans="1:6" ht="12.75">
      <c r="A1" s="9"/>
      <c r="B1" s="10"/>
      <c r="C1" s="10"/>
      <c r="D1" s="10"/>
      <c r="E1" s="10"/>
      <c r="F1" s="199"/>
    </row>
    <row r="2" spans="1:6" ht="12.75">
      <c r="A2" s="12"/>
      <c r="F2" s="200"/>
    </row>
    <row r="3" spans="1:6" ht="12.75">
      <c r="A3" s="12"/>
      <c r="F3" s="200"/>
    </row>
    <row r="4" spans="1:6" ht="12.75">
      <c r="A4" s="12"/>
      <c r="F4" s="200"/>
    </row>
    <row r="5" spans="1:6" ht="12.75">
      <c r="A5" s="12"/>
      <c r="F5" s="200"/>
    </row>
    <row r="6" spans="1:6" ht="12.75" customHeight="1">
      <c r="A6" s="12"/>
      <c r="F6" s="200"/>
    </row>
    <row r="7" spans="1:6" ht="12.75" customHeight="1" thickBot="1">
      <c r="A7" s="12"/>
      <c r="D7" s="201"/>
      <c r="E7" s="201"/>
      <c r="F7" s="202"/>
    </row>
    <row r="8" spans="1:6" ht="19.5">
      <c r="A8" s="69" t="s">
        <v>136</v>
      </c>
      <c r="B8" s="70"/>
      <c r="C8" s="71"/>
      <c r="D8" s="71"/>
      <c r="E8" s="71"/>
      <c r="F8" s="72"/>
    </row>
    <row r="9" spans="1:6" ht="13.5">
      <c r="A9" s="22" t="s">
        <v>143</v>
      </c>
      <c r="B9" s="21"/>
      <c r="C9" s="21"/>
      <c r="D9" s="21"/>
      <c r="E9" s="21"/>
      <c r="F9" s="73"/>
    </row>
    <row r="10" spans="1:6" ht="12.75">
      <c r="A10" s="23"/>
      <c r="B10" s="21"/>
      <c r="C10" s="21"/>
      <c r="D10" s="21"/>
      <c r="E10" s="21"/>
      <c r="F10" s="73"/>
    </row>
    <row r="11" spans="1:6" ht="16.5" customHeight="1">
      <c r="A11" s="24" t="s">
        <v>0</v>
      </c>
      <c r="B11" s="25"/>
      <c r="C11" s="25"/>
      <c r="D11" s="25"/>
      <c r="E11" s="25"/>
      <c r="F11" s="74"/>
    </row>
    <row r="12" spans="1:6" ht="5.25" customHeight="1" thickBot="1">
      <c r="A12" s="26"/>
      <c r="B12" s="27"/>
      <c r="C12" s="27"/>
      <c r="D12" s="27"/>
      <c r="E12" s="27"/>
      <c r="F12" s="28"/>
    </row>
    <row r="13" spans="1:6" ht="25.5" customHeight="1">
      <c r="A13" s="29" t="s">
        <v>1</v>
      </c>
      <c r="B13" s="30"/>
      <c r="C13" s="30" t="s">
        <v>131</v>
      </c>
      <c r="D13" s="30" t="s">
        <v>133</v>
      </c>
      <c r="E13" s="30" t="s">
        <v>135</v>
      </c>
      <c r="F13" s="219" t="s">
        <v>138</v>
      </c>
    </row>
    <row r="14" spans="1:7" ht="12.75">
      <c r="A14" s="31" t="s">
        <v>2</v>
      </c>
      <c r="B14" s="32"/>
      <c r="C14" s="33">
        <v>4460138</v>
      </c>
      <c r="D14" s="33">
        <v>4463534</v>
      </c>
      <c r="E14" s="33">
        <v>4467631</v>
      </c>
      <c r="F14" s="220">
        <v>4472804</v>
      </c>
      <c r="G14" s="13"/>
    </row>
    <row r="15" spans="1:8" ht="12.75">
      <c r="A15" s="31" t="s">
        <v>3</v>
      </c>
      <c r="B15" s="32"/>
      <c r="C15" s="33">
        <v>2003</v>
      </c>
      <c r="D15" s="33">
        <v>3640</v>
      </c>
      <c r="E15" s="33">
        <v>4469</v>
      </c>
      <c r="F15" s="221">
        <v>5811</v>
      </c>
      <c r="G15" s="13"/>
      <c r="H15" s="14"/>
    </row>
    <row r="16" spans="1:7" ht="12.75">
      <c r="A16" s="31" t="s">
        <v>4</v>
      </c>
      <c r="B16" s="34"/>
      <c r="C16" s="33">
        <v>1970</v>
      </c>
      <c r="D16" s="33">
        <v>3589</v>
      </c>
      <c r="E16" s="33">
        <v>4437</v>
      </c>
      <c r="F16" s="221">
        <v>5775</v>
      </c>
      <c r="G16" s="13"/>
    </row>
    <row r="17" spans="1:7" ht="12.75">
      <c r="A17" s="31" t="s">
        <v>5</v>
      </c>
      <c r="B17" s="32"/>
      <c r="C17" s="33">
        <v>33</v>
      </c>
      <c r="D17" s="33">
        <v>51</v>
      </c>
      <c r="E17" s="33">
        <v>32</v>
      </c>
      <c r="F17" s="221">
        <v>36</v>
      </c>
      <c r="G17" s="13"/>
    </row>
    <row r="18" spans="1:7" ht="12.75">
      <c r="A18" s="31" t="s">
        <v>6</v>
      </c>
      <c r="B18" s="35"/>
      <c r="C18" s="36">
        <v>9.334061135371186</v>
      </c>
      <c r="D18" s="36">
        <v>81.72740888667</v>
      </c>
      <c r="E18" s="36">
        <v>22.774725274725284</v>
      </c>
      <c r="F18" s="222">
        <v>30.029089281718502</v>
      </c>
      <c r="G18" s="15"/>
    </row>
    <row r="19" spans="1:6" ht="5.25" customHeight="1">
      <c r="A19" s="26"/>
      <c r="B19" s="35"/>
      <c r="C19" s="35"/>
      <c r="D19" s="27"/>
      <c r="E19" s="27"/>
      <c r="F19" s="28"/>
    </row>
    <row r="20" spans="1:9" ht="13.5" customHeight="1">
      <c r="A20" s="37" t="s">
        <v>7</v>
      </c>
      <c r="B20" s="38"/>
      <c r="C20" s="39" t="s">
        <v>132</v>
      </c>
      <c r="D20" s="39" t="s">
        <v>134</v>
      </c>
      <c r="E20" s="39" t="s">
        <v>137</v>
      </c>
      <c r="F20" s="223" t="s">
        <v>144</v>
      </c>
      <c r="I20" s="16"/>
    </row>
    <row r="21" spans="1:7" ht="12.75">
      <c r="A21" s="31" t="s">
        <v>8</v>
      </c>
      <c r="B21" s="32"/>
      <c r="C21" s="33">
        <v>71388.11829718311</v>
      </c>
      <c r="D21" s="33">
        <v>70066.11051383862</v>
      </c>
      <c r="E21" s="33">
        <v>68305.3772166672</v>
      </c>
      <c r="F21" s="221">
        <v>67210.30824328883</v>
      </c>
      <c r="G21" s="20"/>
    </row>
    <row r="22" spans="1:7" ht="12.75">
      <c r="A22" s="31" t="s">
        <v>9</v>
      </c>
      <c r="B22" s="32"/>
      <c r="C22" s="33">
        <v>70677.0377510698</v>
      </c>
      <c r="D22" s="33">
        <v>69368.4630520855</v>
      </c>
      <c r="E22" s="33">
        <v>67624.31221014666</v>
      </c>
      <c r="F22" s="221">
        <v>66537.32334021998</v>
      </c>
      <c r="G22" s="20"/>
    </row>
    <row r="23" spans="1:6" ht="12.75">
      <c r="A23" s="31" t="s">
        <v>10</v>
      </c>
      <c r="B23" s="32"/>
      <c r="C23" s="33">
        <v>711.0805461133216</v>
      </c>
      <c r="D23" s="33">
        <v>697.6474617531281</v>
      </c>
      <c r="E23" s="33">
        <v>681.0650065205617</v>
      </c>
      <c r="F23" s="221">
        <v>672.9849030688559</v>
      </c>
    </row>
    <row r="24" spans="1:6" ht="12.75">
      <c r="A24" s="31" t="s">
        <v>11</v>
      </c>
      <c r="B24" s="35"/>
      <c r="C24" s="40">
        <v>3.031782362697877</v>
      </c>
      <c r="D24" s="36">
        <v>-1.8518596860069625</v>
      </c>
      <c r="E24" s="36">
        <v>-2.512959952049376</v>
      </c>
      <c r="F24" s="222">
        <v>-1.6031958507523703</v>
      </c>
    </row>
    <row r="25" spans="1:6" ht="12.75">
      <c r="A25" s="41" t="s">
        <v>12</v>
      </c>
      <c r="B25" s="27"/>
      <c r="C25" s="35"/>
      <c r="D25" s="27"/>
      <c r="E25" s="27"/>
      <c r="F25" s="28"/>
    </row>
    <row r="26" spans="1:6" ht="5.25" customHeight="1">
      <c r="A26" s="26"/>
      <c r="B26" s="35"/>
      <c r="C26" s="35"/>
      <c r="D26" s="27"/>
      <c r="E26" s="27"/>
      <c r="F26" s="28"/>
    </row>
    <row r="27" spans="1:6" ht="13.5" customHeight="1">
      <c r="A27" s="37" t="s">
        <v>101</v>
      </c>
      <c r="B27" s="38"/>
      <c r="C27" s="39" t="s">
        <v>132</v>
      </c>
      <c r="D27" s="39" t="s">
        <v>134</v>
      </c>
      <c r="E27" s="39" t="s">
        <v>137</v>
      </c>
      <c r="F27" s="224" t="s">
        <v>144</v>
      </c>
    </row>
    <row r="28" spans="1:7" ht="12.75">
      <c r="A28" s="31" t="s">
        <v>8</v>
      </c>
      <c r="B28" s="32"/>
      <c r="C28" s="33">
        <v>5861.14566264019</v>
      </c>
      <c r="D28" s="33">
        <v>5832.590224130921</v>
      </c>
      <c r="E28" s="33">
        <v>5788.951098302683</v>
      </c>
      <c r="F28" s="221">
        <v>5755.252244395642</v>
      </c>
      <c r="G28" s="17"/>
    </row>
    <row r="29" spans="1:7" ht="12.75">
      <c r="A29" s="31" t="s">
        <v>9</v>
      </c>
      <c r="B29" s="32"/>
      <c r="C29" s="33">
        <v>5812.881648028576</v>
      </c>
      <c r="D29" s="33">
        <v>5784.6158128889665</v>
      </c>
      <c r="E29" s="33">
        <v>5742.077533385218</v>
      </c>
      <c r="F29" s="221">
        <v>5708.810199546887</v>
      </c>
      <c r="G29" s="17"/>
    </row>
    <row r="30" spans="1:8" ht="12.75">
      <c r="A30" s="31" t="s">
        <v>10</v>
      </c>
      <c r="B30" s="32"/>
      <c r="C30" s="33">
        <v>48.2640146116148</v>
      </c>
      <c r="D30" s="33">
        <v>47.9744112419561</v>
      </c>
      <c r="E30" s="33">
        <v>46.8735649174667</v>
      </c>
      <c r="F30" s="221">
        <v>46.4420448487577</v>
      </c>
      <c r="G30" s="17"/>
      <c r="H30" s="18"/>
    </row>
    <row r="31" spans="1:6" ht="12.75">
      <c r="A31" s="31" t="s">
        <v>11</v>
      </c>
      <c r="B31" s="35"/>
      <c r="C31" s="40">
        <v>0.39104029891319225</v>
      </c>
      <c r="D31" s="36">
        <v>-0.48719892241008145</v>
      </c>
      <c r="E31" s="36">
        <v>-0.748194612535813</v>
      </c>
      <c r="F31" s="222">
        <v>-0.5821236582378653</v>
      </c>
    </row>
    <row r="32" spans="1:6" ht="5.25" customHeight="1">
      <c r="A32" s="26"/>
      <c r="B32" s="35"/>
      <c r="C32" s="35"/>
      <c r="D32" s="27"/>
      <c r="E32" s="27"/>
      <c r="F32" s="28"/>
    </row>
    <row r="33" spans="1:6" ht="13.5" customHeight="1">
      <c r="A33" s="37" t="s">
        <v>100</v>
      </c>
      <c r="B33" s="38"/>
      <c r="C33" s="39" t="s">
        <v>132</v>
      </c>
      <c r="D33" s="39" t="s">
        <v>134</v>
      </c>
      <c r="E33" s="39" t="s">
        <v>137</v>
      </c>
      <c r="F33" s="224" t="s">
        <v>144</v>
      </c>
    </row>
    <row r="34" spans="1:8" ht="12.75">
      <c r="A34" s="31" t="s">
        <v>8</v>
      </c>
      <c r="B34" s="32"/>
      <c r="C34" s="33">
        <v>51497.873758426016</v>
      </c>
      <c r="D34" s="33">
        <v>50459.7290870576</v>
      </c>
      <c r="E34" s="33">
        <v>49217.18131916273</v>
      </c>
      <c r="F34" s="221">
        <v>48466.41556820554</v>
      </c>
      <c r="G34" s="19"/>
      <c r="H34" s="19"/>
    </row>
    <row r="35" spans="1:6" ht="12.75">
      <c r="A35" s="31" t="s">
        <v>9</v>
      </c>
      <c r="B35" s="32"/>
      <c r="C35" s="33">
        <v>51002.972782412966</v>
      </c>
      <c r="D35" s="33">
        <v>49973.93993297206</v>
      </c>
      <c r="E35" s="33">
        <v>48743.54098257519</v>
      </c>
      <c r="F35" s="221">
        <v>47996.9175401579</v>
      </c>
    </row>
    <row r="36" spans="1:6" ht="12.75">
      <c r="A36" s="31" t="s">
        <v>10</v>
      </c>
      <c r="B36" s="32"/>
      <c r="C36" s="33">
        <v>494.9009760130526</v>
      </c>
      <c r="D36" s="33">
        <v>485.78915408554883</v>
      </c>
      <c r="E36" s="33">
        <v>473.6403365875361</v>
      </c>
      <c r="F36" s="221">
        <v>469.4980280476538</v>
      </c>
    </row>
    <row r="37" spans="1:6" ht="12.75">
      <c r="A37" s="31" t="s">
        <v>11</v>
      </c>
      <c r="B37" s="35"/>
      <c r="C37" s="40">
        <v>2.8768718039003938</v>
      </c>
      <c r="D37" s="36">
        <v>-2.01589812472317</v>
      </c>
      <c r="E37" s="36">
        <v>-2.462454298458716</v>
      </c>
      <c r="F37" s="225">
        <v>-1.52541395267769</v>
      </c>
    </row>
    <row r="38" spans="1:6" ht="5.25" customHeight="1">
      <c r="A38" s="26"/>
      <c r="B38" s="35"/>
      <c r="C38" s="35"/>
      <c r="D38" s="27"/>
      <c r="E38" s="27"/>
      <c r="F38" s="28"/>
    </row>
    <row r="39" spans="1:6" ht="13.5" customHeight="1">
      <c r="A39" s="37" t="s">
        <v>99</v>
      </c>
      <c r="B39" s="38"/>
      <c r="C39" s="39" t="s">
        <v>132</v>
      </c>
      <c r="D39" s="39" t="s">
        <v>134</v>
      </c>
      <c r="E39" s="39" t="s">
        <v>137</v>
      </c>
      <c r="F39" s="224" t="s">
        <v>144</v>
      </c>
    </row>
    <row r="40" spans="1:6" ht="12.75">
      <c r="A40" s="31" t="s">
        <v>8</v>
      </c>
      <c r="B40" s="32"/>
      <c r="C40" s="33">
        <v>14029.098876116908</v>
      </c>
      <c r="D40" s="33">
        <v>13773.791202650102</v>
      </c>
      <c r="E40" s="33">
        <v>13299.2447992018</v>
      </c>
      <c r="F40" s="221">
        <v>12988.640430687645</v>
      </c>
    </row>
    <row r="41" spans="1:6" ht="12.75">
      <c r="A41" s="31" t="s">
        <v>9</v>
      </c>
      <c r="B41" s="32"/>
      <c r="C41" s="33">
        <v>13861.183320628255</v>
      </c>
      <c r="D41" s="33">
        <v>13609.907306224479</v>
      </c>
      <c r="E41" s="33">
        <v>13138.693694186244</v>
      </c>
      <c r="F41" s="221">
        <v>12831.595600515204</v>
      </c>
    </row>
    <row r="42" spans="1:6" ht="12.75">
      <c r="A42" s="31" t="s">
        <v>10</v>
      </c>
      <c r="B42" s="32"/>
      <c r="C42" s="33">
        <v>167.9155554886542</v>
      </c>
      <c r="D42" s="33">
        <v>163.88389642562322</v>
      </c>
      <c r="E42" s="33">
        <v>160.55110501555893</v>
      </c>
      <c r="F42" s="221">
        <v>157.0448301724446</v>
      </c>
    </row>
    <row r="43" spans="1:6" ht="12.75">
      <c r="A43" s="31" t="s">
        <v>11</v>
      </c>
      <c r="B43" s="35"/>
      <c r="C43" s="40">
        <v>4.762146252741695</v>
      </c>
      <c r="D43" s="36">
        <v>-1.8198437100008014</v>
      </c>
      <c r="E43" s="36">
        <v>-3.445285299206491</v>
      </c>
      <c r="F43" s="222">
        <v>-2.335503806447703</v>
      </c>
    </row>
    <row r="44" spans="1:6" ht="5.25" customHeight="1">
      <c r="A44" s="26"/>
      <c r="B44" s="35"/>
      <c r="C44" s="35"/>
      <c r="D44" s="27"/>
      <c r="E44" s="27"/>
      <c r="F44" s="28"/>
    </row>
    <row r="45" spans="1:6" ht="13.5" customHeight="1">
      <c r="A45" s="42" t="s">
        <v>13</v>
      </c>
      <c r="B45" s="43"/>
      <c r="C45" s="44" t="s">
        <v>96</v>
      </c>
      <c r="D45" s="44" t="s">
        <v>97</v>
      </c>
      <c r="E45" s="44" t="s">
        <v>98</v>
      </c>
      <c r="F45" s="45" t="s">
        <v>14</v>
      </c>
    </row>
    <row r="46" spans="1:6" ht="12.75">
      <c r="A46" s="46" t="s">
        <v>144</v>
      </c>
      <c r="B46" s="47"/>
      <c r="C46" s="48"/>
      <c r="D46" s="48"/>
      <c r="E46" s="48"/>
      <c r="F46" s="49"/>
    </row>
    <row r="47" spans="1:6" ht="12.75">
      <c r="A47" s="50" t="s">
        <v>91</v>
      </c>
      <c r="B47" s="32"/>
      <c r="C47" s="51">
        <v>5755.252244395642</v>
      </c>
      <c r="D47" s="51">
        <v>48466.41556820554</v>
      </c>
      <c r="E47" s="51">
        <v>12988.640430687645</v>
      </c>
      <c r="F47" s="52">
        <v>67210.30824328883</v>
      </c>
    </row>
    <row r="48" spans="1:7" ht="12.75">
      <c r="A48" s="50" t="s">
        <v>15</v>
      </c>
      <c r="B48" s="53"/>
      <c r="C48" s="40">
        <v>88.22596428195111</v>
      </c>
      <c r="D48" s="40">
        <v>80.51936159105622</v>
      </c>
      <c r="E48" s="40">
        <v>73.70151568603288</v>
      </c>
      <c r="F48" s="54">
        <v>79.86170791122566</v>
      </c>
      <c r="G48" s="20"/>
    </row>
    <row r="49" spans="1:7" ht="12.75">
      <c r="A49" s="55" t="s">
        <v>16</v>
      </c>
      <c r="B49" s="53"/>
      <c r="C49" s="40">
        <v>28.578361715684082</v>
      </c>
      <c r="D49" s="40">
        <v>23.567743675105273</v>
      </c>
      <c r="E49" s="40">
        <v>6.474511856986727</v>
      </c>
      <c r="F49" s="54">
        <v>20.6934751855039</v>
      </c>
      <c r="G49" s="20"/>
    </row>
    <row r="50" spans="1:6" ht="12.75">
      <c r="A50" s="55" t="s">
        <v>17</v>
      </c>
      <c r="B50" s="53"/>
      <c r="C50" s="40">
        <v>22.323487189516822</v>
      </c>
      <c r="D50" s="40">
        <v>16.951169378888462</v>
      </c>
      <c r="E50" s="40">
        <v>16.80335515461308</v>
      </c>
      <c r="F50" s="54">
        <v>17.382637989664655</v>
      </c>
    </row>
    <row r="51" spans="1:6" ht="12.75">
      <c r="A51" s="55" t="s">
        <v>18</v>
      </c>
      <c r="B51" s="53"/>
      <c r="C51" s="40">
        <v>31.041585929481315</v>
      </c>
      <c r="D51" s="40">
        <v>32.55034417833604</v>
      </c>
      <c r="E51" s="40">
        <v>44.71798019940116</v>
      </c>
      <c r="F51" s="54">
        <v>34.77258908056857</v>
      </c>
    </row>
    <row r="52" spans="1:6" ht="12.75">
      <c r="A52" s="55" t="s">
        <v>19</v>
      </c>
      <c r="B52" s="53"/>
      <c r="C52" s="40">
        <v>1.5027391270051087</v>
      </c>
      <c r="D52" s="40">
        <v>3.4955012456294265</v>
      </c>
      <c r="E52" s="40">
        <v>3.014865586718498</v>
      </c>
      <c r="F52" s="54">
        <v>3.231975413499525</v>
      </c>
    </row>
    <row r="53" spans="1:6" ht="12.75">
      <c r="A53" s="55" t="s">
        <v>20</v>
      </c>
      <c r="B53" s="53"/>
      <c r="C53" s="40">
        <v>4.77979032026379</v>
      </c>
      <c r="D53" s="40">
        <v>3.9546031130970287</v>
      </c>
      <c r="E53" s="40">
        <v>2.690802888313425</v>
      </c>
      <c r="F53" s="54">
        <v>3.781030241988998</v>
      </c>
    </row>
    <row r="54" spans="1:6" ht="12.75">
      <c r="A54" s="56" t="s">
        <v>21</v>
      </c>
      <c r="B54" s="53"/>
      <c r="C54" s="40">
        <v>13.042787613607365</v>
      </c>
      <c r="D54" s="40">
        <v>19.693032828793257</v>
      </c>
      <c r="E54" s="40">
        <v>26.524588856435336</v>
      </c>
      <c r="F54" s="54">
        <v>20.443792458432338</v>
      </c>
    </row>
    <row r="55" spans="1:6" ht="12.75">
      <c r="A55" s="56" t="s">
        <v>22</v>
      </c>
      <c r="B55" s="53"/>
      <c r="C55" s="40">
        <v>-1.2687518955584667</v>
      </c>
      <c r="D55" s="40">
        <v>-0.21239441984946655</v>
      </c>
      <c r="E55" s="40">
        <v>-0.22610454246822734</v>
      </c>
      <c r="F55" s="54">
        <v>-0.30550036965797545</v>
      </c>
    </row>
    <row r="56" spans="1:6" ht="5.25" customHeight="1">
      <c r="A56" s="26"/>
      <c r="B56" s="57"/>
      <c r="C56" s="27"/>
      <c r="D56" s="27"/>
      <c r="E56" s="27"/>
      <c r="F56" s="28"/>
    </row>
    <row r="57" spans="1:6" ht="13.5" customHeight="1">
      <c r="A57" s="42" t="s">
        <v>102</v>
      </c>
      <c r="B57" s="58"/>
      <c r="C57" s="58" t="s">
        <v>23</v>
      </c>
      <c r="D57" s="58" t="s">
        <v>24</v>
      </c>
      <c r="E57" s="58" t="s">
        <v>25</v>
      </c>
      <c r="F57" s="59" t="s">
        <v>26</v>
      </c>
    </row>
    <row r="58" spans="1:6" ht="12.75">
      <c r="A58" s="60" t="s">
        <v>93</v>
      </c>
      <c r="B58" s="61" t="s">
        <v>144</v>
      </c>
      <c r="C58" s="179">
        <v>14.6326913</v>
      </c>
      <c r="D58" s="179">
        <v>13.8751939</v>
      </c>
      <c r="E58" s="179">
        <v>14.1173302</v>
      </c>
      <c r="F58" s="180">
        <v>13.7199523</v>
      </c>
    </row>
    <row r="59" spans="1:6" ht="12.75">
      <c r="A59" s="63"/>
      <c r="B59" s="64" t="s">
        <v>137</v>
      </c>
      <c r="C59" s="181">
        <v>14.6874174</v>
      </c>
      <c r="D59" s="181">
        <v>14.0379403</v>
      </c>
      <c r="E59" s="181">
        <v>14.1931936</v>
      </c>
      <c r="F59" s="215">
        <v>13.813976</v>
      </c>
    </row>
    <row r="60" spans="1:6" ht="12.75">
      <c r="A60" s="60" t="s">
        <v>94</v>
      </c>
      <c r="B60" s="61" t="s">
        <v>144</v>
      </c>
      <c r="C60" s="179">
        <v>88.6628629</v>
      </c>
      <c r="D60" s="179">
        <v>96.768442</v>
      </c>
      <c r="E60" s="179">
        <v>18.1823974</v>
      </c>
      <c r="F60" s="180">
        <v>90.7753958</v>
      </c>
    </row>
    <row r="61" spans="1:6" ht="12.75">
      <c r="A61" s="63"/>
      <c r="B61" s="64" t="s">
        <v>137</v>
      </c>
      <c r="C61" s="181">
        <v>90.1742171</v>
      </c>
      <c r="D61" s="181">
        <v>98.4425981</v>
      </c>
      <c r="E61" s="181">
        <v>18.4049721</v>
      </c>
      <c r="F61" s="215">
        <v>92.16368</v>
      </c>
    </row>
    <row r="62" spans="1:6" ht="12.75">
      <c r="A62" s="56" t="s">
        <v>95</v>
      </c>
      <c r="B62" s="65" t="s">
        <v>144</v>
      </c>
      <c r="C62" s="62">
        <v>23.8045254</v>
      </c>
      <c r="D62" s="62">
        <v>23.5270304</v>
      </c>
      <c r="E62" s="62">
        <v>23.6763043</v>
      </c>
      <c r="F62" s="214">
        <v>20.7799975</v>
      </c>
    </row>
    <row r="63" spans="1:6" ht="12.75">
      <c r="A63" s="63"/>
      <c r="B63" s="64" t="s">
        <v>137</v>
      </c>
      <c r="C63" s="181">
        <v>24.4668156</v>
      </c>
      <c r="D63" s="181">
        <v>24.1418428</v>
      </c>
      <c r="E63" s="181">
        <v>24.2177567</v>
      </c>
      <c r="F63" s="215">
        <v>21.2465329</v>
      </c>
    </row>
    <row r="64" spans="1:6" ht="12.75" thickBot="1">
      <c r="A64" s="66" t="s">
        <v>27</v>
      </c>
      <c r="B64" s="67"/>
      <c r="C64" s="67"/>
      <c r="D64" s="67"/>
      <c r="E64" s="67"/>
      <c r="F64" s="68"/>
    </row>
  </sheetData>
  <sheetProtection/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7:H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107" customWidth="1"/>
    <col min="6" max="6" width="8.8515625" style="75" customWidth="1"/>
    <col min="7" max="7" width="11.421875" style="75" customWidth="1"/>
    <col min="8" max="16384" width="11.421875" style="107" customWidth="1"/>
  </cols>
  <sheetData>
    <row r="6" ht="12.75" thickBot="1"/>
    <row r="7" spans="1:5" ht="15">
      <c r="A7" s="108" t="s">
        <v>82</v>
      </c>
      <c r="B7" s="155"/>
      <c r="C7" s="109"/>
      <c r="D7" s="110"/>
      <c r="E7" s="156"/>
    </row>
    <row r="8" spans="1:5" ht="20.25">
      <c r="A8" s="157" t="s">
        <v>83</v>
      </c>
      <c r="B8" s="158"/>
      <c r="C8" s="114"/>
      <c r="D8" s="115"/>
      <c r="E8" s="159"/>
    </row>
    <row r="9" spans="1:5" ht="4.5" customHeight="1">
      <c r="A9" s="160"/>
      <c r="B9" s="161"/>
      <c r="C9" s="162"/>
      <c r="D9" s="163"/>
      <c r="E9" s="164"/>
    </row>
    <row r="10" spans="1:5" ht="12.75">
      <c r="A10" s="165"/>
      <c r="B10" s="166" t="s">
        <v>23</v>
      </c>
      <c r="C10" s="166" t="s">
        <v>24</v>
      </c>
      <c r="D10" s="166" t="s">
        <v>25</v>
      </c>
      <c r="E10" s="167" t="s">
        <v>26</v>
      </c>
    </row>
    <row r="11" spans="1:8" ht="12.75">
      <c r="A11" s="168">
        <v>40175</v>
      </c>
      <c r="B11" s="169">
        <v>24.9058087</v>
      </c>
      <c r="C11" s="169">
        <v>24.6086734</v>
      </c>
      <c r="D11" s="169">
        <v>24.5861366</v>
      </c>
      <c r="E11" s="170">
        <v>21.4881432</v>
      </c>
      <c r="G11" s="171"/>
      <c r="H11" s="172"/>
    </row>
    <row r="12" spans="1:8" ht="12.75">
      <c r="A12" s="168">
        <v>40176</v>
      </c>
      <c r="B12" s="169">
        <v>24.8910732</v>
      </c>
      <c r="C12" s="169">
        <v>24.6124349</v>
      </c>
      <c r="D12" s="169">
        <v>24.5557929</v>
      </c>
      <c r="E12" s="170">
        <v>21.4919095</v>
      </c>
      <c r="G12" s="171"/>
      <c r="H12" s="172"/>
    </row>
    <row r="13" spans="1:5" ht="12.75">
      <c r="A13" s="168">
        <v>40177</v>
      </c>
      <c r="B13" s="169">
        <v>24.8667869</v>
      </c>
      <c r="C13" s="169">
        <v>24.5594561</v>
      </c>
      <c r="D13" s="169">
        <v>24.5102695</v>
      </c>
      <c r="E13" s="170">
        <v>21.4655928</v>
      </c>
    </row>
    <row r="14" spans="1:5" ht="12.75">
      <c r="A14" s="173">
        <v>40178</v>
      </c>
      <c r="B14" s="174">
        <v>24.9676203</v>
      </c>
      <c r="C14" s="174">
        <v>24.6392341</v>
      </c>
      <c r="D14" s="174">
        <v>24.6215965</v>
      </c>
      <c r="E14" s="175">
        <v>21.5407939</v>
      </c>
    </row>
    <row r="15" spans="1:5" ht="12.75">
      <c r="A15" s="168">
        <v>40182</v>
      </c>
      <c r="B15" s="169">
        <v>25.3756597</v>
      </c>
      <c r="C15" s="169">
        <v>25.0657953</v>
      </c>
      <c r="D15" s="169">
        <v>25.0184136</v>
      </c>
      <c r="E15" s="170">
        <v>21.9082731</v>
      </c>
    </row>
    <row r="16" spans="1:5" ht="12.75">
      <c r="A16" s="168">
        <v>40183</v>
      </c>
      <c r="B16" s="169">
        <v>25.5951532</v>
      </c>
      <c r="C16" s="169">
        <v>25.3356306</v>
      </c>
      <c r="D16" s="169">
        <v>25.2500132</v>
      </c>
      <c r="E16" s="170">
        <v>22.1369602</v>
      </c>
    </row>
    <row r="17" spans="1:5" ht="12.75" customHeight="1">
      <c r="A17" s="168">
        <v>40184</v>
      </c>
      <c r="B17" s="169">
        <v>25.9012619</v>
      </c>
      <c r="C17" s="169">
        <v>25.6340657</v>
      </c>
      <c r="D17" s="169">
        <v>25.5150459</v>
      </c>
      <c r="E17" s="170">
        <v>22.3855726</v>
      </c>
    </row>
    <row r="18" spans="1:5" ht="12.75" customHeight="1">
      <c r="A18" s="168">
        <v>40185</v>
      </c>
      <c r="B18" s="169">
        <v>25.8870071</v>
      </c>
      <c r="C18" s="169">
        <v>25.6206532</v>
      </c>
      <c r="D18" s="169">
        <v>25.5072275</v>
      </c>
      <c r="E18" s="170">
        <v>22.3814014</v>
      </c>
    </row>
    <row r="19" spans="1:5" ht="12.75" customHeight="1">
      <c r="A19" s="173">
        <v>40186</v>
      </c>
      <c r="B19" s="174">
        <v>26.10826</v>
      </c>
      <c r="C19" s="174">
        <v>25.8311873</v>
      </c>
      <c r="D19" s="174">
        <v>25.760152</v>
      </c>
      <c r="E19" s="175">
        <v>22.5531086</v>
      </c>
    </row>
    <row r="20" spans="1:5" ht="12.75" customHeight="1">
      <c r="A20" s="168">
        <v>40189</v>
      </c>
      <c r="B20" s="169">
        <v>26.2974486</v>
      </c>
      <c r="C20" s="169">
        <v>25.9313359</v>
      </c>
      <c r="D20" s="169">
        <v>25.9370073</v>
      </c>
      <c r="E20" s="170">
        <v>22.7163052</v>
      </c>
    </row>
    <row r="21" spans="1:5" ht="12.75" customHeight="1">
      <c r="A21" s="168">
        <v>40190</v>
      </c>
      <c r="B21" s="169">
        <v>25.9487746</v>
      </c>
      <c r="C21" s="169">
        <v>25.5385962</v>
      </c>
      <c r="D21" s="169">
        <v>25.5486675</v>
      </c>
      <c r="E21" s="170">
        <v>22.3926608</v>
      </c>
    </row>
    <row r="22" spans="1:5" ht="12.75" customHeight="1">
      <c r="A22" s="168">
        <v>40191</v>
      </c>
      <c r="B22" s="169">
        <v>25.930667</v>
      </c>
      <c r="C22" s="169">
        <v>25.5159455</v>
      </c>
      <c r="D22" s="169">
        <v>25.5286974</v>
      </c>
      <c r="E22" s="170">
        <v>22.3787883</v>
      </c>
    </row>
    <row r="23" spans="1:5" ht="12.75" customHeight="1">
      <c r="A23" s="168">
        <v>40192</v>
      </c>
      <c r="B23" s="169">
        <v>25.7354808</v>
      </c>
      <c r="C23" s="169">
        <v>25.3124725</v>
      </c>
      <c r="D23" s="169">
        <v>25.4034925</v>
      </c>
      <c r="E23" s="170">
        <v>22.2195382</v>
      </c>
    </row>
    <row r="24" spans="1:5" ht="12.75" customHeight="1">
      <c r="A24" s="173">
        <v>40193</v>
      </c>
      <c r="B24" s="174">
        <v>25.4651535</v>
      </c>
      <c r="C24" s="174">
        <v>25.0507276</v>
      </c>
      <c r="D24" s="174">
        <v>25.1495783</v>
      </c>
      <c r="E24" s="175">
        <v>21.9767003</v>
      </c>
    </row>
    <row r="25" spans="1:5" ht="12.75" customHeight="1">
      <c r="A25" s="168">
        <v>40196</v>
      </c>
      <c r="B25" s="169">
        <v>25.481041</v>
      </c>
      <c r="C25" s="169">
        <v>25.0339924</v>
      </c>
      <c r="D25" s="169">
        <v>25.1720918</v>
      </c>
      <c r="E25" s="170">
        <v>22.0022176</v>
      </c>
    </row>
    <row r="26" spans="1:5" ht="12.75" customHeight="1">
      <c r="A26" s="168">
        <v>40197</v>
      </c>
      <c r="B26" s="169">
        <v>25.668359</v>
      </c>
      <c r="C26" s="169">
        <v>25.2560195</v>
      </c>
      <c r="D26" s="169">
        <v>25.366166</v>
      </c>
      <c r="E26" s="170">
        <v>22.1631249</v>
      </c>
    </row>
    <row r="27" spans="1:5" ht="12.75" customHeight="1">
      <c r="A27" s="168">
        <v>40198</v>
      </c>
      <c r="B27" s="169">
        <v>25.2904806</v>
      </c>
      <c r="C27" s="169">
        <v>24.9013916</v>
      </c>
      <c r="D27" s="169">
        <v>24.966276</v>
      </c>
      <c r="E27" s="170">
        <v>21.8201518</v>
      </c>
    </row>
    <row r="28" spans="1:5" ht="12.75" customHeight="1">
      <c r="A28" s="168">
        <v>40199</v>
      </c>
      <c r="B28" s="169">
        <v>24.7119134</v>
      </c>
      <c r="C28" s="169">
        <v>24.3924957</v>
      </c>
      <c r="D28" s="169">
        <v>24.4922344</v>
      </c>
      <c r="E28" s="170">
        <v>21.4536527</v>
      </c>
    </row>
    <row r="29" spans="1:5" ht="12.75" customHeight="1">
      <c r="A29" s="173">
        <v>40200</v>
      </c>
      <c r="B29" s="174">
        <v>24.4668156</v>
      </c>
      <c r="C29" s="174">
        <v>24.1418428</v>
      </c>
      <c r="D29" s="174">
        <v>24.2177567</v>
      </c>
      <c r="E29" s="175">
        <v>21.2465329</v>
      </c>
    </row>
    <row r="30" spans="1:5" ht="12.75" customHeight="1">
      <c r="A30" s="168">
        <f>+A29+3</f>
        <v>40203</v>
      </c>
      <c r="B30" s="169">
        <v>24.4791126</v>
      </c>
      <c r="C30" s="169">
        <v>24.204241</v>
      </c>
      <c r="D30" s="169">
        <v>24.2862934</v>
      </c>
      <c r="E30" s="170">
        <v>21.285779</v>
      </c>
    </row>
    <row r="31" spans="1:5" ht="12.75" customHeight="1">
      <c r="A31" s="168">
        <f>+A30+1</f>
        <v>40204</v>
      </c>
      <c r="B31" s="169">
        <v>24.3567659</v>
      </c>
      <c r="C31" s="169">
        <v>24.0538081</v>
      </c>
      <c r="D31" s="169">
        <v>24.1466033</v>
      </c>
      <c r="E31" s="170">
        <v>21.1927465</v>
      </c>
    </row>
    <row r="32" spans="1:5" ht="12.75" customHeight="1">
      <c r="A32" s="168">
        <f>+A31+1</f>
        <v>40205</v>
      </c>
      <c r="B32" s="169">
        <v>24.2401535</v>
      </c>
      <c r="C32" s="169">
        <v>23.9421457</v>
      </c>
      <c r="D32" s="169">
        <v>24.0505183</v>
      </c>
      <c r="E32" s="170">
        <v>21.0969449</v>
      </c>
    </row>
    <row r="33" spans="1:5" ht="12.75" customHeight="1">
      <c r="A33" s="168">
        <f>+A32+1</f>
        <v>40206</v>
      </c>
      <c r="B33" s="169">
        <v>24.0574114</v>
      </c>
      <c r="C33" s="169">
        <v>23.7713412</v>
      </c>
      <c r="D33" s="169">
        <v>23.891411</v>
      </c>
      <c r="E33" s="170">
        <v>20.9633643</v>
      </c>
    </row>
    <row r="34" spans="1:5" ht="12.75" customHeight="1" thickBot="1">
      <c r="A34" s="216">
        <f>+A33+1</f>
        <v>40207</v>
      </c>
      <c r="B34" s="217">
        <v>23.8045254</v>
      </c>
      <c r="C34" s="217">
        <v>23.5270304</v>
      </c>
      <c r="D34" s="217">
        <v>23.6763043</v>
      </c>
      <c r="E34" s="218">
        <v>20.7799975</v>
      </c>
    </row>
    <row r="35" spans="1:5" ht="50.25" customHeight="1">
      <c r="A35" s="240" t="s">
        <v>103</v>
      </c>
      <c r="B35" s="241"/>
      <c r="C35" s="241"/>
      <c r="D35" s="241"/>
      <c r="E35" s="241"/>
    </row>
    <row r="36" spans="1:5" ht="17.25" customHeight="1">
      <c r="A36" s="242" t="s">
        <v>146</v>
      </c>
      <c r="B36" s="236"/>
      <c r="C36" s="236"/>
      <c r="D36" s="236"/>
      <c r="E36" s="236"/>
    </row>
  </sheetData>
  <sheetProtection/>
  <mergeCells count="2">
    <mergeCell ref="A35:E35"/>
    <mergeCell ref="A36:E3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8:H3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75" customWidth="1"/>
    <col min="2" max="2" width="13.00390625" style="75" customWidth="1"/>
    <col min="3" max="3" width="13.7109375" style="75" customWidth="1"/>
    <col min="4" max="5" width="14.00390625" style="75" customWidth="1"/>
    <col min="6" max="6" width="12.8515625" style="75" customWidth="1"/>
    <col min="7" max="16384" width="11.421875" style="75" customWidth="1"/>
  </cols>
  <sheetData>
    <row r="8" spans="1:6" ht="12.75">
      <c r="A8" s="235" t="s">
        <v>28</v>
      </c>
      <c r="B8" s="235"/>
      <c r="C8" s="235"/>
      <c r="D8" s="235"/>
      <c r="E8" s="235"/>
      <c r="F8" s="235"/>
    </row>
    <row r="9" spans="1:6" ht="12.75">
      <c r="A9" s="235"/>
      <c r="B9" s="235"/>
      <c r="C9" s="235"/>
      <c r="D9" s="235"/>
      <c r="E9" s="235"/>
      <c r="F9" s="235"/>
    </row>
    <row r="10" spans="1:6" ht="12.75" customHeight="1">
      <c r="A10" s="233" t="s">
        <v>139</v>
      </c>
      <c r="B10" s="234"/>
      <c r="C10" s="234"/>
      <c r="D10" s="234"/>
      <c r="E10" s="234"/>
      <c r="F10" s="234"/>
    </row>
    <row r="11" spans="1:6" ht="12.75">
      <c r="A11" s="234"/>
      <c r="B11" s="234"/>
      <c r="C11" s="234"/>
      <c r="D11" s="234"/>
      <c r="E11" s="234"/>
      <c r="F11" s="234"/>
    </row>
    <row r="12" spans="1:6" ht="12.75">
      <c r="A12" s="234"/>
      <c r="B12" s="234"/>
      <c r="C12" s="234"/>
      <c r="D12" s="234"/>
      <c r="E12" s="234"/>
      <c r="F12" s="234"/>
    </row>
    <row r="13" spans="1:6" ht="12.75">
      <c r="A13" s="234"/>
      <c r="B13" s="234"/>
      <c r="C13" s="234"/>
      <c r="D13" s="234"/>
      <c r="E13" s="234"/>
      <c r="F13" s="234"/>
    </row>
    <row r="14" spans="1:6" ht="12.75">
      <c r="A14" s="234"/>
      <c r="B14" s="234"/>
      <c r="C14" s="234"/>
      <c r="D14" s="234"/>
      <c r="E14" s="234"/>
      <c r="F14" s="234"/>
    </row>
    <row r="15" spans="1:6" ht="12.75">
      <c r="A15" s="234"/>
      <c r="B15" s="234"/>
      <c r="C15" s="234"/>
      <c r="D15" s="234"/>
      <c r="E15" s="234"/>
      <c r="F15" s="234"/>
    </row>
    <row r="16" spans="1:6" ht="7.5" customHeight="1">
      <c r="A16" s="234"/>
      <c r="B16" s="234"/>
      <c r="C16" s="234"/>
      <c r="D16" s="234"/>
      <c r="E16" s="234"/>
      <c r="F16" s="234"/>
    </row>
    <row r="17" ht="12.75" thickBot="1"/>
    <row r="18" spans="1:6" ht="13.5">
      <c r="A18" s="88" t="s">
        <v>29</v>
      </c>
      <c r="B18" s="89"/>
      <c r="C18" s="89"/>
      <c r="D18" s="89"/>
      <c r="E18" s="89"/>
      <c r="F18" s="90"/>
    </row>
    <row r="19" spans="1:6" ht="20.25">
      <c r="A19" s="24" t="s">
        <v>30</v>
      </c>
      <c r="B19" s="79"/>
      <c r="C19" s="79"/>
      <c r="D19" s="25"/>
      <c r="E19" s="80"/>
      <c r="F19" s="91"/>
    </row>
    <row r="20" spans="1:6" ht="12.75">
      <c r="A20" s="92"/>
      <c r="B20" s="93"/>
      <c r="C20" s="93"/>
      <c r="D20" s="93"/>
      <c r="E20" s="94"/>
      <c r="F20" s="95"/>
    </row>
    <row r="21" spans="1:6" ht="38.25" customHeight="1">
      <c r="A21" s="96"/>
      <c r="B21" s="81"/>
      <c r="C21" s="82" t="s">
        <v>131</v>
      </c>
      <c r="D21" s="82" t="s">
        <v>133</v>
      </c>
      <c r="E21" s="82" t="s">
        <v>135</v>
      </c>
      <c r="F21" s="226" t="s">
        <v>138</v>
      </c>
    </row>
    <row r="22" spans="1:6" ht="12.75">
      <c r="A22" s="97" t="s">
        <v>23</v>
      </c>
      <c r="B22" s="83" t="s">
        <v>31</v>
      </c>
      <c r="C22" s="205">
        <v>464</v>
      </c>
      <c r="D22" s="205">
        <v>1126</v>
      </c>
      <c r="E22" s="205">
        <v>1496</v>
      </c>
      <c r="F22" s="227">
        <v>1876</v>
      </c>
    </row>
    <row r="23" spans="1:7" ht="12.75">
      <c r="A23" s="98"/>
      <c r="B23" s="84" t="s">
        <v>32</v>
      </c>
      <c r="C23" s="206">
        <v>5</v>
      </c>
      <c r="D23" s="206">
        <v>6</v>
      </c>
      <c r="E23" s="206">
        <v>10</v>
      </c>
      <c r="F23" s="228">
        <v>9</v>
      </c>
      <c r="G23" s="76"/>
    </row>
    <row r="24" spans="1:7" ht="12.75">
      <c r="A24" s="99" t="s">
        <v>24</v>
      </c>
      <c r="B24" s="86" t="s">
        <v>31</v>
      </c>
      <c r="C24" s="207">
        <v>620</v>
      </c>
      <c r="D24" s="207">
        <v>1031</v>
      </c>
      <c r="E24" s="207">
        <v>988</v>
      </c>
      <c r="F24" s="229">
        <v>1452</v>
      </c>
      <c r="G24" s="76"/>
    </row>
    <row r="25" spans="1:7" ht="12.75">
      <c r="A25" s="98"/>
      <c r="B25" s="84" t="s">
        <v>32</v>
      </c>
      <c r="C25" s="206">
        <v>14</v>
      </c>
      <c r="D25" s="206">
        <v>18</v>
      </c>
      <c r="E25" s="206">
        <v>7</v>
      </c>
      <c r="F25" s="228">
        <v>8</v>
      </c>
      <c r="G25" s="76"/>
    </row>
    <row r="26" spans="1:6" ht="12.75">
      <c r="A26" s="99" t="s">
        <v>25</v>
      </c>
      <c r="B26" s="86" t="s">
        <v>31</v>
      </c>
      <c r="C26" s="207">
        <v>405</v>
      </c>
      <c r="D26" s="207">
        <v>738</v>
      </c>
      <c r="E26" s="207">
        <v>1062</v>
      </c>
      <c r="F26" s="229">
        <v>1269</v>
      </c>
    </row>
    <row r="27" spans="1:8" ht="12.75">
      <c r="A27" s="98"/>
      <c r="B27" s="84" t="s">
        <v>32</v>
      </c>
      <c r="C27" s="206">
        <v>11</v>
      </c>
      <c r="D27" s="206">
        <v>14</v>
      </c>
      <c r="E27" s="206">
        <v>11</v>
      </c>
      <c r="F27" s="228">
        <v>14</v>
      </c>
      <c r="G27" s="76"/>
      <c r="H27" s="76"/>
    </row>
    <row r="28" spans="1:6" ht="12.75">
      <c r="A28" s="99" t="s">
        <v>26</v>
      </c>
      <c r="B28" s="86" t="s">
        <v>31</v>
      </c>
      <c r="C28" s="207">
        <v>481</v>
      </c>
      <c r="D28" s="207">
        <v>694</v>
      </c>
      <c r="E28" s="207">
        <v>891</v>
      </c>
      <c r="F28" s="229">
        <v>1178</v>
      </c>
    </row>
    <row r="29" spans="1:6" ht="12.75">
      <c r="A29" s="98"/>
      <c r="B29" s="84" t="s">
        <v>32</v>
      </c>
      <c r="C29" s="206">
        <v>3</v>
      </c>
      <c r="D29" s="206">
        <v>13</v>
      </c>
      <c r="E29" s="206">
        <v>4</v>
      </c>
      <c r="F29" s="228">
        <v>5</v>
      </c>
    </row>
    <row r="30" spans="1:7" ht="12.75">
      <c r="A30" s="99" t="s">
        <v>33</v>
      </c>
      <c r="B30" s="85" t="s">
        <v>31</v>
      </c>
      <c r="C30" s="208">
        <v>1970</v>
      </c>
      <c r="D30" s="208">
        <v>3589</v>
      </c>
      <c r="E30" s="208">
        <v>4437</v>
      </c>
      <c r="F30" s="230">
        <f>F22+F24+F26+F28</f>
        <v>5775</v>
      </c>
      <c r="G30" s="76"/>
    </row>
    <row r="31" spans="1:7" ht="12.75">
      <c r="A31" s="100"/>
      <c r="B31" s="87" t="s">
        <v>32</v>
      </c>
      <c r="C31" s="208">
        <v>33</v>
      </c>
      <c r="D31" s="208">
        <v>51</v>
      </c>
      <c r="E31" s="208">
        <v>32</v>
      </c>
      <c r="F31" s="231">
        <f>F23+F25+F27+F29</f>
        <v>36</v>
      </c>
      <c r="G31" s="76"/>
    </row>
    <row r="32" spans="1:8" ht="12.75" thickBot="1">
      <c r="A32" s="101" t="s">
        <v>14</v>
      </c>
      <c r="B32" s="102"/>
      <c r="C32" s="209">
        <v>2003</v>
      </c>
      <c r="D32" s="209">
        <v>3640</v>
      </c>
      <c r="E32" s="209">
        <v>4469</v>
      </c>
      <c r="F32" s="232">
        <f>F30+F31</f>
        <v>5811</v>
      </c>
      <c r="G32" s="78"/>
      <c r="H32" s="76"/>
    </row>
    <row r="33" ht="12.75">
      <c r="A33" s="77"/>
    </row>
    <row r="34" spans="1:8" ht="32.25" customHeight="1">
      <c r="A34" s="1" t="str">
        <f>CONCATENATE("AFILIACIÓN SEMANAL POR TIPO DE TRABAJADOR","                                                      ",MID(R!F13,SEARCH("del",R!F13)+0,LEN(R!F13)))</f>
        <v>AFILIACIÓN SEMANAL POR TIPO DE TRABAJADOR                                                      Del 25 al 29 de Enero</v>
      </c>
      <c r="H34" s="210"/>
    </row>
  </sheetData>
  <sheetProtection/>
  <mergeCells count="2">
    <mergeCell ref="A10:F16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8:I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3.28125" style="75" customWidth="1"/>
    <col min="7" max="7" width="18.57421875" style="75" bestFit="1" customWidth="1"/>
    <col min="8" max="16384" width="11.421875" style="75" customWidth="1"/>
  </cols>
  <sheetData>
    <row r="1" ht="3" customHeight="1"/>
    <row r="7" ht="6" customHeight="1"/>
    <row r="8" spans="1:6" ht="12.75">
      <c r="A8" s="235" t="s">
        <v>84</v>
      </c>
      <c r="B8" s="235"/>
      <c r="C8" s="235"/>
      <c r="D8" s="235"/>
      <c r="E8" s="235"/>
      <c r="F8" s="235"/>
    </row>
    <row r="9" spans="1:6" ht="12.75">
      <c r="A9" s="235"/>
      <c r="B9" s="235"/>
      <c r="C9" s="235"/>
      <c r="D9" s="235"/>
      <c r="E9" s="235"/>
      <c r="F9" s="235"/>
    </row>
    <row r="10" spans="1:8" ht="12.75" customHeight="1">
      <c r="A10" s="233" t="s">
        <v>140</v>
      </c>
      <c r="B10" s="236"/>
      <c r="C10" s="236"/>
      <c r="D10" s="236"/>
      <c r="E10" s="236"/>
      <c r="F10" s="236"/>
      <c r="G10" s="211"/>
      <c r="H10" s="212"/>
    </row>
    <row r="11" spans="1:8" ht="12.75">
      <c r="A11" s="236"/>
      <c r="B11" s="236"/>
      <c r="C11" s="236"/>
      <c r="D11" s="236"/>
      <c r="E11" s="236"/>
      <c r="F11" s="236"/>
      <c r="H11" s="104"/>
    </row>
    <row r="12" spans="1:8" ht="12.75">
      <c r="A12" s="236"/>
      <c r="B12" s="236"/>
      <c r="C12" s="236"/>
      <c r="D12" s="236"/>
      <c r="E12" s="236"/>
      <c r="F12" s="236"/>
      <c r="H12" s="104"/>
    </row>
    <row r="13" spans="1:8" ht="12.75">
      <c r="A13" s="236"/>
      <c r="B13" s="236"/>
      <c r="C13" s="236"/>
      <c r="D13" s="236"/>
      <c r="E13" s="236"/>
      <c r="F13" s="236"/>
      <c r="H13" s="104"/>
    </row>
    <row r="14" spans="1:9" ht="12.75">
      <c r="A14" s="236"/>
      <c r="B14" s="236"/>
      <c r="C14" s="236"/>
      <c r="D14" s="236"/>
      <c r="E14" s="236"/>
      <c r="F14" s="236"/>
      <c r="H14" s="104"/>
      <c r="I14" s="103"/>
    </row>
    <row r="15" spans="1:9" ht="8.25" customHeight="1">
      <c r="A15" s="236"/>
      <c r="B15" s="236"/>
      <c r="C15" s="236"/>
      <c r="D15" s="236"/>
      <c r="E15" s="236"/>
      <c r="F15" s="236"/>
      <c r="H15" s="104"/>
      <c r="I15" s="103"/>
    </row>
    <row r="16" ht="3" customHeight="1"/>
    <row r="34" ht="3" customHeight="1"/>
    <row r="35" spans="1:6" ht="12.75">
      <c r="A35" s="235" t="s">
        <v>85</v>
      </c>
      <c r="B35" s="235"/>
      <c r="C35" s="235"/>
      <c r="D35" s="235"/>
      <c r="E35" s="235"/>
      <c r="F35" s="235"/>
    </row>
    <row r="36" spans="1:6" ht="12.75">
      <c r="A36" s="235"/>
      <c r="B36" s="235"/>
      <c r="C36" s="235"/>
      <c r="D36" s="235"/>
      <c r="E36" s="235"/>
      <c r="F36" s="235"/>
    </row>
    <row r="37" spans="1:6" ht="12.75" customHeight="1">
      <c r="A37" s="233" t="s">
        <v>141</v>
      </c>
      <c r="B37" s="236"/>
      <c r="C37" s="236"/>
      <c r="D37" s="236"/>
      <c r="E37" s="236"/>
      <c r="F37" s="236"/>
    </row>
    <row r="38" spans="1:8" ht="12.75">
      <c r="A38" s="236"/>
      <c r="B38" s="236"/>
      <c r="C38" s="236"/>
      <c r="D38" s="236"/>
      <c r="E38" s="236"/>
      <c r="F38" s="236"/>
      <c r="H38" s="103"/>
    </row>
    <row r="39" spans="1:8" ht="12.75">
      <c r="A39" s="236"/>
      <c r="B39" s="236"/>
      <c r="C39" s="236"/>
      <c r="D39" s="236"/>
      <c r="E39" s="236"/>
      <c r="F39" s="236"/>
      <c r="H39" s="104"/>
    </row>
    <row r="40" spans="1:6" ht="12.75">
      <c r="A40" s="236"/>
      <c r="B40" s="236"/>
      <c r="C40" s="236"/>
      <c r="D40" s="236"/>
      <c r="E40" s="236"/>
      <c r="F40" s="236"/>
    </row>
    <row r="41" spans="1:6" ht="12.75">
      <c r="A41" s="236"/>
      <c r="B41" s="236"/>
      <c r="C41" s="236"/>
      <c r="D41" s="236"/>
      <c r="E41" s="236"/>
      <c r="F41" s="236"/>
    </row>
    <row r="42" spans="1:6" ht="12.75">
      <c r="A42" s="236"/>
      <c r="B42" s="236"/>
      <c r="C42" s="236"/>
      <c r="D42" s="236"/>
      <c r="E42" s="236"/>
      <c r="F42" s="236"/>
    </row>
    <row r="43" spans="1:8" ht="14.25" customHeight="1">
      <c r="A43" s="236"/>
      <c r="B43" s="236"/>
      <c r="C43" s="236"/>
      <c r="D43" s="236"/>
      <c r="E43" s="236"/>
      <c r="F43" s="236"/>
      <c r="H43" s="105"/>
    </row>
    <row r="44" ht="9.75" customHeight="1"/>
    <row r="45" spans="1:7" ht="12.75">
      <c r="A45" s="198" t="str">
        <f>CONCATENATE("TOTAL CARTERA ADMINISTRADA POR INSTRUMENTO FINANCIERO","                                ",MID(R!F20,SEARCH("Al",R!F20)+0,LEN(R!F20)))</f>
        <v>TOTAL CARTERA ADMINISTRADA POR INSTRUMENTO FINANCIERO                                Al 29 de Enero</v>
      </c>
      <c r="G45" s="197"/>
    </row>
    <row r="47" spans="1:2" ht="12.75">
      <c r="A47" s="2" t="s">
        <v>87</v>
      </c>
      <c r="B47" s="3" t="str">
        <f>+CONCATENATE("TOTAL CARTERA ADMINISTRADA POR INSTRUMENTO FINANCIERO","    ",MID(R!F20,SEARCH("Al",R!F20)+0,LEN(R!F20)))</f>
        <v>TOTAL CARTERA ADMINISTRADA POR INSTRUMENTO FINANCIERO    Al 29 de Enero</v>
      </c>
    </row>
    <row r="48" spans="1:2" ht="12.75">
      <c r="A48" s="4" t="s">
        <v>88</v>
      </c>
      <c r="B48" s="5">
        <f>+'Total Fondo'!$K$22</f>
        <v>2.8006993041982686</v>
      </c>
    </row>
    <row r="49" spans="1:2" ht="12.75">
      <c r="A49" s="4" t="s">
        <v>42</v>
      </c>
      <c r="B49" s="5">
        <f>+'Total Fondo'!$K$18</f>
        <v>20.288973234077737</v>
      </c>
    </row>
    <row r="50" spans="1:2" ht="12.75">
      <c r="A50" s="4" t="s">
        <v>43</v>
      </c>
      <c r="B50" s="5">
        <f>+'Total Fondo'!$K$19</f>
        <v>0</v>
      </c>
    </row>
    <row r="51" spans="1:2" ht="12.75">
      <c r="A51" s="4" t="s">
        <v>41</v>
      </c>
      <c r="B51" s="5">
        <f>+'Total Fondo'!$K$17</f>
        <v>0.40450195142615913</v>
      </c>
    </row>
    <row r="52" spans="1:2" ht="12.75">
      <c r="A52" s="4" t="s">
        <v>46</v>
      </c>
      <c r="B52" s="5">
        <f>+'Total Fondo'!$K$25</f>
        <v>0.42366409733667687</v>
      </c>
    </row>
    <row r="53" spans="1:2" ht="12.75">
      <c r="A53" s="4" t="s">
        <v>117</v>
      </c>
      <c r="B53" s="5">
        <f>+'Total Fondo'!$K$40+'Total Fondo'!$K$31</f>
        <v>22.91394074987326</v>
      </c>
    </row>
    <row r="54" spans="1:2" ht="12.75">
      <c r="A54" s="4" t="s">
        <v>111</v>
      </c>
      <c r="B54" s="5">
        <f>+'Total Fondo'!$K$30</f>
        <v>8.179606601136047</v>
      </c>
    </row>
    <row r="55" spans="1:2" ht="12.75">
      <c r="A55" s="4" t="s">
        <v>54</v>
      </c>
      <c r="B55" s="5">
        <f>+'Total Fondo'!$K$37</f>
        <v>9.714696457784907</v>
      </c>
    </row>
    <row r="56" spans="1:2" ht="12.75">
      <c r="A56" s="4" t="s">
        <v>61</v>
      </c>
      <c r="B56" s="5">
        <f>+'Total Fondo'!$K$49</f>
        <v>3.739974478510571</v>
      </c>
    </row>
    <row r="57" spans="1:2" ht="12.75">
      <c r="A57" s="4" t="s">
        <v>89</v>
      </c>
      <c r="B57" s="5">
        <f>+'Total Fondo'!$K$66</f>
        <v>5.8152624716569665</v>
      </c>
    </row>
    <row r="58" spans="1:2" ht="12.75">
      <c r="A58" s="4" t="s">
        <v>90</v>
      </c>
      <c r="B58" s="5">
        <f>+'Total Fondo'!$K$55</f>
        <v>1.2570945179209305</v>
      </c>
    </row>
    <row r="59" spans="1:3" ht="12.75">
      <c r="A59" s="4" t="s">
        <v>109</v>
      </c>
      <c r="B59" s="5">
        <f>+C59-SUM(B48:B56)</f>
        <v>11.395651036882029</v>
      </c>
      <c r="C59" s="75">
        <f>+'Total Fondo'!$K$15</f>
        <v>79.86170791122566</v>
      </c>
    </row>
    <row r="60" spans="1:2" ht="12.75">
      <c r="A60" s="6" t="s">
        <v>110</v>
      </c>
      <c r="B60" s="7">
        <f>+B61-SUM(B48:B59)</f>
        <v>13.065935099196437</v>
      </c>
    </row>
    <row r="61" spans="1:2" ht="12.75">
      <c r="A61" s="6" t="s">
        <v>14</v>
      </c>
      <c r="B61" s="8">
        <v>100</v>
      </c>
    </row>
    <row r="65" spans="1:6" ht="12.75">
      <c r="A65" s="106"/>
      <c r="B65" s="106"/>
      <c r="C65" s="106"/>
      <c r="D65" s="106"/>
      <c r="E65" s="106"/>
      <c r="F65" s="106"/>
    </row>
    <row r="66" spans="1:6" ht="12.75">
      <c r="A66" s="106"/>
      <c r="B66" s="106"/>
      <c r="C66" s="106"/>
      <c r="D66" s="106"/>
      <c r="E66" s="106"/>
      <c r="F66" s="106"/>
    </row>
    <row r="67" spans="1:6" ht="12.75">
      <c r="A67" s="106"/>
      <c r="B67" s="106"/>
      <c r="C67" s="106"/>
      <c r="D67" s="106"/>
      <c r="E67" s="106"/>
      <c r="F67" s="106"/>
    </row>
    <row r="68" spans="1:6" ht="12.75">
      <c r="A68" s="106"/>
      <c r="B68" s="106"/>
      <c r="C68" s="106"/>
      <c r="D68" s="106"/>
      <c r="E68" s="106"/>
      <c r="F68" s="106"/>
    </row>
  </sheetData>
  <sheetProtection/>
  <mergeCells count="4">
    <mergeCell ref="A10:F15"/>
    <mergeCell ref="A8:F9"/>
    <mergeCell ref="A35:F36"/>
    <mergeCell ref="A37:F4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7:M80"/>
  <sheetViews>
    <sheetView zoomScalePageLayoutView="0" workbookViewId="0" topLeftCell="A1">
      <pane xSplit="1" ySplit="13" topLeftCell="B1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7" sqref="A7"/>
    </sheetView>
  </sheetViews>
  <sheetFormatPr defaultColWidth="11.421875" defaultRowHeight="12.75"/>
  <cols>
    <col min="1" max="1" width="50.8515625" style="107" customWidth="1"/>
    <col min="2" max="2" width="10.8515625" style="107" customWidth="1"/>
    <col min="3" max="3" width="6.00390625" style="107" bestFit="1" customWidth="1"/>
    <col min="4" max="4" width="11.00390625" style="107" customWidth="1"/>
    <col min="5" max="5" width="6.7109375" style="107" customWidth="1"/>
    <col min="6" max="6" width="10.140625" style="107" customWidth="1"/>
    <col min="7" max="7" width="6.00390625" style="107" bestFit="1" customWidth="1"/>
    <col min="8" max="8" width="10.140625" style="107" customWidth="1"/>
    <col min="9" max="9" width="6.00390625" style="107" bestFit="1" customWidth="1"/>
    <col min="10" max="10" width="10.8515625" style="107" customWidth="1"/>
    <col min="11" max="11" width="5.7109375" style="107" customWidth="1"/>
    <col min="12" max="16384" width="11.421875" style="107" customWidth="1"/>
  </cols>
  <sheetData>
    <row r="1" ht="12.75" hidden="1"/>
    <row r="2" ht="12.75" hidden="1"/>
    <row r="3" ht="12.75" hidden="1"/>
    <row r="4" ht="12.75" hidden="1"/>
    <row r="5" ht="12.75" hidden="1"/>
    <row r="6" ht="12.75" hidden="1" thickBot="1"/>
    <row r="7" spans="1:11" s="112" customFormat="1" ht="15">
      <c r="A7" s="108" t="s">
        <v>34</v>
      </c>
      <c r="B7" s="109"/>
      <c r="C7" s="110"/>
      <c r="D7" s="110"/>
      <c r="E7" s="110"/>
      <c r="F7" s="110"/>
      <c r="G7" s="110"/>
      <c r="H7" s="110"/>
      <c r="I7" s="110"/>
      <c r="J7" s="110"/>
      <c r="K7" s="111"/>
    </row>
    <row r="8" spans="1:11" s="112" customFormat="1" ht="28.5">
      <c r="A8" s="113" t="s">
        <v>35</v>
      </c>
      <c r="B8" s="114"/>
      <c r="C8" s="115"/>
      <c r="D8" s="115"/>
      <c r="E8" s="115"/>
      <c r="F8" s="115"/>
      <c r="G8" s="115"/>
      <c r="H8" s="115"/>
      <c r="I8" s="115"/>
      <c r="J8" s="115"/>
      <c r="K8" s="116"/>
    </row>
    <row r="9" spans="1:11" s="112" customFormat="1" ht="15">
      <c r="A9" s="117">
        <v>40207</v>
      </c>
      <c r="B9" s="114"/>
      <c r="C9" s="115"/>
      <c r="D9" s="115"/>
      <c r="E9" s="115"/>
      <c r="F9" s="115"/>
      <c r="G9" s="115"/>
      <c r="H9" s="115"/>
      <c r="I9" s="115"/>
      <c r="J9" s="115"/>
      <c r="K9" s="116"/>
    </row>
    <row r="10" spans="1:11" s="112" customFormat="1" ht="15">
      <c r="A10" s="118" t="s">
        <v>36</v>
      </c>
      <c r="B10" s="114"/>
      <c r="C10" s="115"/>
      <c r="D10" s="115"/>
      <c r="E10" s="115"/>
      <c r="F10" s="115"/>
      <c r="G10" s="115"/>
      <c r="H10" s="115"/>
      <c r="I10" s="115"/>
      <c r="J10" s="115"/>
      <c r="K10" s="116"/>
    </row>
    <row r="11" spans="1:11" ht="4.5" customHeight="1" thickBot="1">
      <c r="A11" s="119"/>
      <c r="B11" s="120"/>
      <c r="C11" s="121"/>
      <c r="D11" s="121"/>
      <c r="E11" s="121"/>
      <c r="F11" s="121"/>
      <c r="G11" s="121"/>
      <c r="H11" s="121"/>
      <c r="I11" s="121"/>
      <c r="J11" s="121"/>
      <c r="K11" s="122"/>
    </row>
    <row r="12" spans="1:11" ht="13.5">
      <c r="A12" s="123"/>
      <c r="B12" s="237" t="s">
        <v>23</v>
      </c>
      <c r="C12" s="237"/>
      <c r="D12" s="237" t="s">
        <v>24</v>
      </c>
      <c r="E12" s="237"/>
      <c r="F12" s="239" t="s">
        <v>25</v>
      </c>
      <c r="G12" s="239"/>
      <c r="H12" s="237" t="s">
        <v>26</v>
      </c>
      <c r="I12" s="237"/>
      <c r="J12" s="237" t="s">
        <v>14</v>
      </c>
      <c r="K12" s="238"/>
    </row>
    <row r="13" spans="1:11" ht="12.75">
      <c r="A13" s="124"/>
      <c r="B13" s="125" t="s">
        <v>37</v>
      </c>
      <c r="C13" s="125" t="s">
        <v>38</v>
      </c>
      <c r="D13" s="125" t="s">
        <v>37</v>
      </c>
      <c r="E13" s="125" t="s">
        <v>38</v>
      </c>
      <c r="F13" s="126" t="s">
        <v>37</v>
      </c>
      <c r="G13" s="126" t="s">
        <v>38</v>
      </c>
      <c r="H13" s="125" t="s">
        <v>37</v>
      </c>
      <c r="I13" s="125" t="s">
        <v>38</v>
      </c>
      <c r="J13" s="125" t="s">
        <v>37</v>
      </c>
      <c r="K13" s="127" t="s">
        <v>38</v>
      </c>
    </row>
    <row r="14" spans="1:11" ht="6" customHeight="1">
      <c r="A14" s="123"/>
      <c r="B14" s="128"/>
      <c r="C14" s="128"/>
      <c r="D14" s="128"/>
      <c r="E14" s="128"/>
      <c r="F14" s="128"/>
      <c r="G14" s="128"/>
      <c r="H14" s="128"/>
      <c r="I14" s="128"/>
      <c r="J14" s="128"/>
      <c r="K14" s="129"/>
    </row>
    <row r="15" spans="1:11" ht="16.5" customHeight="1">
      <c r="A15" s="130" t="s">
        <v>39</v>
      </c>
      <c r="B15" s="131">
        <v>1197612.8741726873</v>
      </c>
      <c r="C15" s="132">
        <v>81.8458409128931</v>
      </c>
      <c r="D15" s="51">
        <v>1565160.4714051017</v>
      </c>
      <c r="E15" s="132">
        <v>86.3387763104234</v>
      </c>
      <c r="F15" s="51">
        <v>1577980.5101723298</v>
      </c>
      <c r="G15" s="132">
        <v>94.89382834855407</v>
      </c>
      <c r="H15" s="51">
        <v>736872.9337265701</v>
      </c>
      <c r="I15" s="132">
        <v>90.27048911726857</v>
      </c>
      <c r="J15" s="51">
        <v>5077626.789476689</v>
      </c>
      <c r="K15" s="133">
        <v>88.22596428195111</v>
      </c>
    </row>
    <row r="16" spans="1:11" ht="16.5" customHeight="1">
      <c r="A16" s="134" t="s">
        <v>40</v>
      </c>
      <c r="B16" s="51">
        <v>292135.06484312436</v>
      </c>
      <c r="C16" s="132">
        <v>19.96474867452068</v>
      </c>
      <c r="D16" s="51">
        <v>714126.2606340038</v>
      </c>
      <c r="E16" s="132">
        <v>39.39326899747655</v>
      </c>
      <c r="F16" s="51">
        <v>422631.16820886097</v>
      </c>
      <c r="G16" s="132">
        <v>25.415453025069805</v>
      </c>
      <c r="H16" s="51">
        <v>215864.3103674239</v>
      </c>
      <c r="I16" s="132">
        <v>26.444419367233696</v>
      </c>
      <c r="J16" s="51">
        <v>1644756.804053413</v>
      </c>
      <c r="K16" s="133">
        <v>28.578361715684082</v>
      </c>
    </row>
    <row r="17" spans="1:11" ht="16.5" customHeight="1">
      <c r="A17" s="135" t="s">
        <v>112</v>
      </c>
      <c r="B17" s="33">
        <v>0</v>
      </c>
      <c r="C17" s="136">
        <v>0</v>
      </c>
      <c r="D17" s="33">
        <v>0</v>
      </c>
      <c r="E17" s="136">
        <v>0</v>
      </c>
      <c r="F17" s="33">
        <v>0</v>
      </c>
      <c r="G17" s="136">
        <v>0</v>
      </c>
      <c r="H17" s="33">
        <v>0</v>
      </c>
      <c r="I17" s="136">
        <v>0</v>
      </c>
      <c r="J17" s="33">
        <v>0</v>
      </c>
      <c r="K17" s="137">
        <v>0</v>
      </c>
    </row>
    <row r="18" spans="1:11" ht="16.5" customHeight="1">
      <c r="A18" s="135" t="s">
        <v>42</v>
      </c>
      <c r="B18" s="33">
        <v>292135.06484312436</v>
      </c>
      <c r="C18" s="136">
        <v>19.96474867452068</v>
      </c>
      <c r="D18" s="33">
        <v>714126.2606340038</v>
      </c>
      <c r="E18" s="136">
        <v>39.39326899747655</v>
      </c>
      <c r="F18" s="33">
        <v>422631.16820886097</v>
      </c>
      <c r="G18" s="136">
        <v>25.415453025069805</v>
      </c>
      <c r="H18" s="33">
        <v>215864.3103674239</v>
      </c>
      <c r="I18" s="136">
        <v>26.444419367233696</v>
      </c>
      <c r="J18" s="33">
        <v>1644756.804053413</v>
      </c>
      <c r="K18" s="137">
        <v>28.578361715684082</v>
      </c>
    </row>
    <row r="19" spans="1:11" ht="16.5" customHeight="1">
      <c r="A19" s="135" t="s">
        <v>43</v>
      </c>
      <c r="B19" s="33">
        <v>0</v>
      </c>
      <c r="C19" s="136">
        <v>0</v>
      </c>
      <c r="D19" s="33">
        <v>0</v>
      </c>
      <c r="E19" s="136">
        <v>0</v>
      </c>
      <c r="F19" s="33">
        <v>0</v>
      </c>
      <c r="G19" s="136">
        <v>0</v>
      </c>
      <c r="H19" s="33">
        <v>0</v>
      </c>
      <c r="I19" s="136">
        <v>0</v>
      </c>
      <c r="J19" s="33">
        <v>0</v>
      </c>
      <c r="K19" s="137">
        <v>0</v>
      </c>
    </row>
    <row r="20" spans="1:11" ht="16.5" customHeight="1">
      <c r="A20" s="135" t="s">
        <v>44</v>
      </c>
      <c r="B20" s="33">
        <v>0</v>
      </c>
      <c r="C20" s="136">
        <v>0</v>
      </c>
      <c r="D20" s="33">
        <v>0</v>
      </c>
      <c r="E20" s="136">
        <v>0</v>
      </c>
      <c r="F20" s="33">
        <v>0</v>
      </c>
      <c r="G20" s="136">
        <v>0</v>
      </c>
      <c r="H20" s="33">
        <v>0</v>
      </c>
      <c r="I20" s="136">
        <v>0</v>
      </c>
      <c r="J20" s="33">
        <v>0</v>
      </c>
      <c r="K20" s="137">
        <v>0</v>
      </c>
    </row>
    <row r="21" spans="1:11" ht="16.5" customHeight="1">
      <c r="A21" s="134" t="s">
        <v>45</v>
      </c>
      <c r="B21" s="51">
        <v>314924.2737783758</v>
      </c>
      <c r="C21" s="132">
        <v>21.522181806102335</v>
      </c>
      <c r="D21" s="51">
        <v>358470.1955542382</v>
      </c>
      <c r="E21" s="132">
        <v>19.77425228489592</v>
      </c>
      <c r="F21" s="51">
        <v>404143.05737307447</v>
      </c>
      <c r="G21" s="132">
        <v>24.303647394499265</v>
      </c>
      <c r="H21" s="51">
        <v>207235.47079635234</v>
      </c>
      <c r="I21" s="132">
        <v>25.387344893544174</v>
      </c>
      <c r="J21" s="51">
        <v>1284772.9975020406</v>
      </c>
      <c r="K21" s="133">
        <v>22.323487189516822</v>
      </c>
    </row>
    <row r="22" spans="1:12" ht="16.5" customHeight="1">
      <c r="A22" s="135" t="s">
        <v>119</v>
      </c>
      <c r="B22" s="33">
        <v>71749.556866839</v>
      </c>
      <c r="C22" s="136">
        <v>4.9034232543220995</v>
      </c>
      <c r="D22" s="33">
        <v>82521.3734035298</v>
      </c>
      <c r="E22" s="136">
        <v>4.552117517202625</v>
      </c>
      <c r="F22" s="33">
        <v>126168.763955359</v>
      </c>
      <c r="G22" s="136">
        <v>7.587316162999726</v>
      </c>
      <c r="H22" s="33">
        <v>104850.3304223089</v>
      </c>
      <c r="I22" s="136">
        <v>12.844671283368331</v>
      </c>
      <c r="J22" s="33">
        <v>385290.0246480367</v>
      </c>
      <c r="K22" s="137">
        <v>6.694581024197939</v>
      </c>
      <c r="L22" s="138"/>
    </row>
    <row r="23" spans="1:11" ht="16.5" customHeight="1">
      <c r="A23" s="135" t="s">
        <v>120</v>
      </c>
      <c r="B23" s="33">
        <v>55221.0140395407</v>
      </c>
      <c r="C23" s="136">
        <v>3.7738491524241815</v>
      </c>
      <c r="D23" s="33">
        <v>21910.5582971715</v>
      </c>
      <c r="E23" s="136">
        <v>1.208649736699334</v>
      </c>
      <c r="F23" s="33">
        <v>34198.080941731496</v>
      </c>
      <c r="G23" s="136">
        <v>2.056544299384422</v>
      </c>
      <c r="H23" s="33">
        <v>7453.3043429107</v>
      </c>
      <c r="I23" s="136">
        <v>0.9130657373609957</v>
      </c>
      <c r="J23" s="33">
        <v>118782.9576213544</v>
      </c>
      <c r="K23" s="137">
        <v>2.063905326426362</v>
      </c>
    </row>
    <row r="24" spans="1:11" ht="16.5" customHeight="1">
      <c r="A24" s="135" t="s">
        <v>114</v>
      </c>
      <c r="B24" s="33">
        <v>31941.938771974197</v>
      </c>
      <c r="C24" s="136">
        <v>2.182938156026708</v>
      </c>
      <c r="D24" s="33">
        <v>17745.5571</v>
      </c>
      <c r="E24" s="136">
        <v>0.9788962301004811</v>
      </c>
      <c r="F24" s="33">
        <v>29575.9285</v>
      </c>
      <c r="G24" s="136">
        <v>1.7785853907800198</v>
      </c>
      <c r="H24" s="33">
        <v>20032.733914957003</v>
      </c>
      <c r="I24" s="136">
        <v>2.454106544141692</v>
      </c>
      <c r="J24" s="33">
        <v>99296.1582869312</v>
      </c>
      <c r="K24" s="137">
        <v>1.7253137494299045</v>
      </c>
    </row>
    <row r="25" spans="1:11" ht="16.5" customHeight="1">
      <c r="A25" s="135" t="s">
        <v>46</v>
      </c>
      <c r="B25" s="33">
        <v>14100.348907785497</v>
      </c>
      <c r="C25" s="136">
        <v>0.9636293483569308</v>
      </c>
      <c r="D25" s="33">
        <v>29746.940049402998</v>
      </c>
      <c r="E25" s="136">
        <v>1.6409272082748876</v>
      </c>
      <c r="F25" s="33">
        <v>64511.7828472552</v>
      </c>
      <c r="G25" s="136">
        <v>3.8794966151375827</v>
      </c>
      <c r="H25" s="33">
        <v>7127.6261161540015</v>
      </c>
      <c r="I25" s="136">
        <v>0.8731685834846925</v>
      </c>
      <c r="J25" s="33">
        <v>115486.6979205977</v>
      </c>
      <c r="K25" s="137">
        <v>2.0066313867138748</v>
      </c>
    </row>
    <row r="26" spans="1:11" ht="16.5" customHeight="1">
      <c r="A26" s="135" t="s">
        <v>47</v>
      </c>
      <c r="B26" s="33">
        <v>26720.5461748415</v>
      </c>
      <c r="C26" s="136">
        <v>1.8261039259806309</v>
      </c>
      <c r="D26" s="33">
        <v>27523.086121032502</v>
      </c>
      <c r="E26" s="136">
        <v>1.51825299666752</v>
      </c>
      <c r="F26" s="33">
        <v>67562.7116787545</v>
      </c>
      <c r="G26" s="136">
        <v>4.062968030008436</v>
      </c>
      <c r="H26" s="33">
        <v>13284.195400785402</v>
      </c>
      <c r="I26" s="136">
        <v>1.627378020649679</v>
      </c>
      <c r="J26" s="33">
        <v>135090.5393754139</v>
      </c>
      <c r="K26" s="137">
        <v>2.347256621236064</v>
      </c>
    </row>
    <row r="27" spans="1:11" ht="16.5" customHeight="1">
      <c r="A27" s="135" t="s">
        <v>48</v>
      </c>
      <c r="B27" s="33">
        <v>83237.55229668658</v>
      </c>
      <c r="C27" s="136">
        <v>5.688522234665702</v>
      </c>
      <c r="D27" s="33">
        <v>146148.50187442522</v>
      </c>
      <c r="E27" s="136">
        <v>8.061973862725782</v>
      </c>
      <c r="F27" s="33">
        <v>59301.761050783396</v>
      </c>
      <c r="G27" s="136">
        <v>3.5661854488338696</v>
      </c>
      <c r="H27" s="33">
        <v>45449.14033245241</v>
      </c>
      <c r="I27" s="136">
        <v>5.567738941124201</v>
      </c>
      <c r="J27" s="33">
        <v>334136.9555543476</v>
      </c>
      <c r="K27" s="137">
        <v>5.805774297377217</v>
      </c>
    </row>
    <row r="28" spans="1:11" ht="16.5" customHeight="1">
      <c r="A28" s="135" t="s">
        <v>49</v>
      </c>
      <c r="B28" s="33">
        <v>0</v>
      </c>
      <c r="C28" s="136">
        <v>0</v>
      </c>
      <c r="D28" s="33">
        <v>0</v>
      </c>
      <c r="E28" s="136">
        <v>0</v>
      </c>
      <c r="F28" s="33">
        <v>0</v>
      </c>
      <c r="G28" s="136">
        <v>0</v>
      </c>
      <c r="H28" s="33">
        <v>0</v>
      </c>
      <c r="I28" s="136">
        <v>0</v>
      </c>
      <c r="J28" s="33">
        <v>0</v>
      </c>
      <c r="K28" s="137">
        <v>0</v>
      </c>
    </row>
    <row r="29" spans="1:11" ht="16.5" customHeight="1">
      <c r="A29" s="135" t="s">
        <v>50</v>
      </c>
      <c r="B29" s="33">
        <v>388.7984613916</v>
      </c>
      <c r="C29" s="136">
        <v>0.026570804059046927</v>
      </c>
      <c r="D29" s="33">
        <v>447.5955661181</v>
      </c>
      <c r="E29" s="136">
        <v>0.02469066537689587</v>
      </c>
      <c r="F29" s="33">
        <v>6657.5002895436</v>
      </c>
      <c r="G29" s="136">
        <v>0.40035709290059984</v>
      </c>
      <c r="H29" s="33">
        <v>0</v>
      </c>
      <c r="I29" s="136">
        <v>0</v>
      </c>
      <c r="J29" s="33">
        <v>7493.8943170533</v>
      </c>
      <c r="K29" s="137">
        <v>0.13020965891374642</v>
      </c>
    </row>
    <row r="30" spans="1:11" ht="16.5" customHeight="1">
      <c r="A30" s="139" t="s">
        <v>51</v>
      </c>
      <c r="B30" s="33">
        <v>31564.5182593167</v>
      </c>
      <c r="C30" s="136">
        <v>2.1571449302670342</v>
      </c>
      <c r="D30" s="33">
        <v>32426.583142558102</v>
      </c>
      <c r="E30" s="136">
        <v>1.788744067848393</v>
      </c>
      <c r="F30" s="33">
        <v>16166.5281096473</v>
      </c>
      <c r="G30" s="136">
        <v>0.9721943544546104</v>
      </c>
      <c r="H30" s="33">
        <v>9038.140266783901</v>
      </c>
      <c r="I30" s="136">
        <v>1.1072157834145784</v>
      </c>
      <c r="J30" s="33">
        <v>89195.769778306</v>
      </c>
      <c r="K30" s="137">
        <v>1.549815125221717</v>
      </c>
    </row>
    <row r="31" spans="1:11" ht="16.5" customHeight="1">
      <c r="A31" s="135" t="s">
        <v>105</v>
      </c>
      <c r="B31" s="33">
        <v>0</v>
      </c>
      <c r="C31" s="136">
        <v>0</v>
      </c>
      <c r="D31" s="33">
        <v>0</v>
      </c>
      <c r="E31" s="136">
        <v>0</v>
      </c>
      <c r="F31" s="33">
        <v>0</v>
      </c>
      <c r="G31" s="136">
        <v>0</v>
      </c>
      <c r="H31" s="33">
        <v>0</v>
      </c>
      <c r="I31" s="136">
        <v>0</v>
      </c>
      <c r="J31" s="33">
        <v>0</v>
      </c>
      <c r="K31" s="137">
        <v>0</v>
      </c>
    </row>
    <row r="32" spans="1:11" ht="16.5" customHeight="1">
      <c r="A32" s="135" t="s">
        <v>92</v>
      </c>
      <c r="B32" s="33">
        <v>0</v>
      </c>
      <c r="C32" s="136">
        <v>0</v>
      </c>
      <c r="D32" s="33">
        <v>0</v>
      </c>
      <c r="E32" s="136">
        <v>0</v>
      </c>
      <c r="F32" s="33">
        <v>0</v>
      </c>
      <c r="G32" s="136">
        <v>0</v>
      </c>
      <c r="H32" s="33">
        <v>0</v>
      </c>
      <c r="I32" s="136">
        <v>0</v>
      </c>
      <c r="J32" s="33">
        <v>0</v>
      </c>
      <c r="K32" s="137">
        <v>0</v>
      </c>
    </row>
    <row r="33" spans="1:11" ht="16.5" customHeight="1">
      <c r="A33" s="134" t="s">
        <v>52</v>
      </c>
      <c r="B33" s="51">
        <v>537684.429766516</v>
      </c>
      <c r="C33" s="132">
        <v>36.745792608826264</v>
      </c>
      <c r="D33" s="51">
        <v>411229.6760644039</v>
      </c>
      <c r="E33" s="132">
        <v>22.684617751723724</v>
      </c>
      <c r="F33" s="51">
        <v>587416.7869553658</v>
      </c>
      <c r="G33" s="132">
        <v>35.32504197045759</v>
      </c>
      <c r="H33" s="51">
        <v>250190.67811618943</v>
      </c>
      <c r="I33" s="132">
        <v>30.649565009684597</v>
      </c>
      <c r="J33" s="51">
        <v>1786521.5709024752</v>
      </c>
      <c r="K33" s="133">
        <v>31.041585929481315</v>
      </c>
    </row>
    <row r="34" spans="1:11" ht="16.5" customHeight="1">
      <c r="A34" s="135" t="s">
        <v>53</v>
      </c>
      <c r="B34" s="33">
        <v>0</v>
      </c>
      <c r="C34" s="136">
        <v>0</v>
      </c>
      <c r="D34" s="33">
        <v>0</v>
      </c>
      <c r="E34" s="136">
        <v>0</v>
      </c>
      <c r="F34" s="33">
        <v>0</v>
      </c>
      <c r="G34" s="136">
        <v>0</v>
      </c>
      <c r="H34" s="33">
        <v>497.9020158477</v>
      </c>
      <c r="I34" s="136">
        <v>0.06099539886170367</v>
      </c>
      <c r="J34" s="33">
        <v>497.9020158477</v>
      </c>
      <c r="K34" s="137">
        <v>0.008651263136772985</v>
      </c>
    </row>
    <row r="35" spans="1:11" ht="16.5" customHeight="1">
      <c r="A35" s="135" t="s">
        <v>145</v>
      </c>
      <c r="B35" s="33">
        <v>0</v>
      </c>
      <c r="C35" s="136">
        <v>0</v>
      </c>
      <c r="D35" s="33">
        <v>0</v>
      </c>
      <c r="E35" s="136">
        <v>0</v>
      </c>
      <c r="F35" s="33">
        <v>0</v>
      </c>
      <c r="G35" s="136">
        <v>0</v>
      </c>
      <c r="H35" s="33">
        <v>0</v>
      </c>
      <c r="I35" s="136">
        <v>0</v>
      </c>
      <c r="J35" s="33">
        <v>0</v>
      </c>
      <c r="K35" s="137">
        <v>0</v>
      </c>
    </row>
    <row r="36" spans="1:11" ht="16.5" customHeight="1">
      <c r="A36" s="135" t="s">
        <v>115</v>
      </c>
      <c r="B36" s="33">
        <v>31920.3218840913</v>
      </c>
      <c r="C36" s="136">
        <v>2.1814608402723015</v>
      </c>
      <c r="D36" s="33">
        <v>104593.6612898536</v>
      </c>
      <c r="E36" s="136">
        <v>5.769688725582151</v>
      </c>
      <c r="F36" s="33">
        <v>0</v>
      </c>
      <c r="G36" s="136">
        <v>0</v>
      </c>
      <c r="H36" s="33">
        <v>40154.940345587594</v>
      </c>
      <c r="I36" s="136">
        <v>4.919173903076189</v>
      </c>
      <c r="J36" s="33">
        <v>176668.9235195325</v>
      </c>
      <c r="K36" s="137">
        <v>3.06969905083777</v>
      </c>
    </row>
    <row r="37" spans="1:11" ht="16.5" customHeight="1">
      <c r="A37" s="135" t="s">
        <v>54</v>
      </c>
      <c r="B37" s="33">
        <v>402540.47924136755</v>
      </c>
      <c r="C37" s="136">
        <v>27.509944770548696</v>
      </c>
      <c r="D37" s="33">
        <v>273117.35270088457</v>
      </c>
      <c r="E37" s="136">
        <v>15.06594272737255</v>
      </c>
      <c r="F37" s="33">
        <v>500107.41902606236</v>
      </c>
      <c r="G37" s="136">
        <v>30.074584109860027</v>
      </c>
      <c r="H37" s="33">
        <v>158602.95752078661</v>
      </c>
      <c r="I37" s="136">
        <v>19.429627410035145</v>
      </c>
      <c r="J37" s="33">
        <v>1334368.2084891011</v>
      </c>
      <c r="K37" s="137">
        <v>23.185225457120218</v>
      </c>
    </row>
    <row r="38" spans="1:11" ht="16.5" customHeight="1">
      <c r="A38" s="135" t="s">
        <v>55</v>
      </c>
      <c r="B38" s="33">
        <v>9260.4626230186</v>
      </c>
      <c r="C38" s="136">
        <v>0.6328675709560591</v>
      </c>
      <c r="D38" s="33">
        <v>0</v>
      </c>
      <c r="E38" s="136">
        <v>0</v>
      </c>
      <c r="F38" s="33">
        <v>0</v>
      </c>
      <c r="G38" s="136">
        <v>0</v>
      </c>
      <c r="H38" s="33">
        <v>16001.3462072772</v>
      </c>
      <c r="I38" s="136">
        <v>1.9602421022043564</v>
      </c>
      <c r="J38" s="33">
        <v>25261.8088302958</v>
      </c>
      <c r="K38" s="137">
        <v>0.4389348677965466</v>
      </c>
    </row>
    <row r="39" spans="1:11" ht="16.5" customHeight="1">
      <c r="A39" s="135" t="s">
        <v>113</v>
      </c>
      <c r="B39" s="33">
        <v>3641.491215</v>
      </c>
      <c r="C39" s="136">
        <v>0.2488624806029034</v>
      </c>
      <c r="D39" s="33">
        <v>0</v>
      </c>
      <c r="E39" s="136">
        <v>0</v>
      </c>
      <c r="F39" s="33">
        <v>0</v>
      </c>
      <c r="G39" s="136">
        <v>0</v>
      </c>
      <c r="H39" s="33">
        <v>0</v>
      </c>
      <c r="I39" s="136">
        <v>0</v>
      </c>
      <c r="J39" s="33">
        <v>3641.491215</v>
      </c>
      <c r="K39" s="137">
        <v>0.06327248677147064</v>
      </c>
    </row>
    <row r="40" spans="1:11" ht="16.5" customHeight="1">
      <c r="A40" s="139" t="s">
        <v>51</v>
      </c>
      <c r="B40" s="33">
        <v>90321.6748030385</v>
      </c>
      <c r="C40" s="136">
        <v>6.172656946446297</v>
      </c>
      <c r="D40" s="33">
        <v>33518.6620736657</v>
      </c>
      <c r="E40" s="136">
        <v>1.848986298769021</v>
      </c>
      <c r="F40" s="33">
        <v>87309.3679293034</v>
      </c>
      <c r="G40" s="136">
        <v>5.2504578605975665</v>
      </c>
      <c r="H40" s="33">
        <v>34933.53202669029</v>
      </c>
      <c r="I40" s="136">
        <v>4.279526195507201</v>
      </c>
      <c r="J40" s="33">
        <v>246083.2368326979</v>
      </c>
      <c r="K40" s="137">
        <v>4.275802803818532</v>
      </c>
    </row>
    <row r="41" spans="1:11" ht="16.5" customHeight="1">
      <c r="A41" s="135" t="s">
        <v>106</v>
      </c>
      <c r="B41" s="33">
        <v>0</v>
      </c>
      <c r="C41" s="136">
        <v>0</v>
      </c>
      <c r="D41" s="33">
        <v>0</v>
      </c>
      <c r="E41" s="136">
        <v>0</v>
      </c>
      <c r="F41" s="33">
        <v>0</v>
      </c>
      <c r="G41" s="136">
        <v>0</v>
      </c>
      <c r="H41" s="33">
        <v>0</v>
      </c>
      <c r="I41" s="136">
        <v>0</v>
      </c>
      <c r="J41" s="33">
        <v>0</v>
      </c>
      <c r="K41" s="137">
        <v>0</v>
      </c>
    </row>
    <row r="42" spans="1:11" ht="16.5" customHeight="1">
      <c r="A42" s="135" t="s">
        <v>56</v>
      </c>
      <c r="B42" s="33">
        <v>0</v>
      </c>
      <c r="C42" s="136">
        <v>0</v>
      </c>
      <c r="D42" s="33">
        <v>0</v>
      </c>
      <c r="E42" s="136">
        <v>0</v>
      </c>
      <c r="F42" s="33">
        <v>0</v>
      </c>
      <c r="G42" s="136">
        <v>0</v>
      </c>
      <c r="H42" s="33">
        <v>0</v>
      </c>
      <c r="I42" s="136">
        <v>0</v>
      </c>
      <c r="J42" s="33">
        <v>0</v>
      </c>
      <c r="K42" s="137">
        <v>0</v>
      </c>
    </row>
    <row r="43" spans="1:11" ht="16.5" customHeight="1">
      <c r="A43" s="135" t="s">
        <v>57</v>
      </c>
      <c r="B43" s="33">
        <v>0</v>
      </c>
      <c r="C43" s="136">
        <v>0</v>
      </c>
      <c r="D43" s="33">
        <v>0</v>
      </c>
      <c r="E43" s="136">
        <v>0</v>
      </c>
      <c r="F43" s="33">
        <v>0</v>
      </c>
      <c r="G43" s="136">
        <v>0</v>
      </c>
      <c r="H43" s="33">
        <v>0</v>
      </c>
      <c r="I43" s="136">
        <v>0</v>
      </c>
      <c r="J43" s="33">
        <v>0</v>
      </c>
      <c r="K43" s="137">
        <v>0</v>
      </c>
    </row>
    <row r="44" spans="1:11" ht="16.5" customHeight="1">
      <c r="A44" s="134" t="s">
        <v>129</v>
      </c>
      <c r="B44" s="51">
        <v>32162.240007559</v>
      </c>
      <c r="C44" s="132">
        <v>2.1979937222029178</v>
      </c>
      <c r="D44" s="51">
        <v>0</v>
      </c>
      <c r="E44" s="132">
        <v>0</v>
      </c>
      <c r="F44" s="51">
        <v>38888.621185378</v>
      </c>
      <c r="G44" s="132">
        <v>2.3386157938504506</v>
      </c>
      <c r="H44" s="51">
        <v>15435.566141436</v>
      </c>
      <c r="I44" s="132">
        <v>1.8909313147691416</v>
      </c>
      <c r="J44" s="51">
        <v>86486.427334373</v>
      </c>
      <c r="K44" s="133">
        <v>1.5027391270051087</v>
      </c>
    </row>
    <row r="45" spans="1:11" ht="16.5" customHeight="1">
      <c r="A45" s="135" t="s">
        <v>58</v>
      </c>
      <c r="B45" s="33">
        <v>32162.240007559</v>
      </c>
      <c r="C45" s="136">
        <v>2.1979937222029178</v>
      </c>
      <c r="D45" s="33">
        <v>0</v>
      </c>
      <c r="E45" s="136">
        <v>0</v>
      </c>
      <c r="F45" s="33">
        <v>38888.621185378</v>
      </c>
      <c r="G45" s="136">
        <v>2.3386157938504506</v>
      </c>
      <c r="H45" s="33">
        <v>15435.566141436</v>
      </c>
      <c r="I45" s="136">
        <v>1.8909313147691416</v>
      </c>
      <c r="J45" s="33">
        <v>86486.427334373</v>
      </c>
      <c r="K45" s="137">
        <v>1.5027391270051087</v>
      </c>
    </row>
    <row r="46" spans="1:11" ht="16.5" customHeight="1">
      <c r="A46" s="135" t="s">
        <v>59</v>
      </c>
      <c r="B46" s="33">
        <v>0</v>
      </c>
      <c r="C46" s="136">
        <v>0</v>
      </c>
      <c r="D46" s="33">
        <v>0</v>
      </c>
      <c r="E46" s="136">
        <v>0</v>
      </c>
      <c r="F46" s="33">
        <v>0</v>
      </c>
      <c r="G46" s="136">
        <v>0</v>
      </c>
      <c r="H46" s="33">
        <v>0</v>
      </c>
      <c r="I46" s="136">
        <v>0</v>
      </c>
      <c r="J46" s="33">
        <v>0</v>
      </c>
      <c r="K46" s="137">
        <v>0</v>
      </c>
    </row>
    <row r="47" spans="1:11" ht="16.5" customHeight="1">
      <c r="A47" s="135" t="s">
        <v>128</v>
      </c>
      <c r="B47" s="33">
        <v>0</v>
      </c>
      <c r="C47" s="136">
        <v>0</v>
      </c>
      <c r="D47" s="33">
        <v>0</v>
      </c>
      <c r="E47" s="136">
        <v>0</v>
      </c>
      <c r="F47" s="33">
        <v>0</v>
      </c>
      <c r="G47" s="136">
        <v>0</v>
      </c>
      <c r="H47" s="33">
        <v>0</v>
      </c>
      <c r="I47" s="136">
        <v>0</v>
      </c>
      <c r="J47" s="33">
        <v>0</v>
      </c>
      <c r="K47" s="137">
        <v>0</v>
      </c>
    </row>
    <row r="48" spans="1:12" ht="16.5" customHeight="1">
      <c r="A48" s="134" t="s">
        <v>60</v>
      </c>
      <c r="B48" s="51">
        <v>20706.865777111998</v>
      </c>
      <c r="C48" s="132">
        <v>1.4151241012408864</v>
      </c>
      <c r="D48" s="51">
        <v>81334.33915245609</v>
      </c>
      <c r="E48" s="132">
        <v>4.486637276327223</v>
      </c>
      <c r="F48" s="51">
        <v>124900.8764496507</v>
      </c>
      <c r="G48" s="132">
        <v>7.511070164676958</v>
      </c>
      <c r="H48" s="51">
        <v>48146.908305168596</v>
      </c>
      <c r="I48" s="132">
        <v>5.8982285320369785</v>
      </c>
      <c r="J48" s="51">
        <v>275088.9896843874</v>
      </c>
      <c r="K48" s="133">
        <v>4.77979032026379</v>
      </c>
      <c r="L48" s="213"/>
    </row>
    <row r="49" spans="1:11" ht="16.5" customHeight="1">
      <c r="A49" s="135" t="s">
        <v>61</v>
      </c>
      <c r="B49" s="33">
        <v>19713.446922178897</v>
      </c>
      <c r="C49" s="136">
        <v>1.3472330461978366</v>
      </c>
      <c r="D49" s="33">
        <v>81334.33915245609</v>
      </c>
      <c r="E49" s="136">
        <v>4.486637276327223</v>
      </c>
      <c r="F49" s="33">
        <v>124900.8764496507</v>
      </c>
      <c r="G49" s="136">
        <v>7.511070164676958</v>
      </c>
      <c r="H49" s="33">
        <v>48146.908305168596</v>
      </c>
      <c r="I49" s="136">
        <v>5.8982285320369785</v>
      </c>
      <c r="J49" s="33">
        <v>274095.5708294543</v>
      </c>
      <c r="K49" s="137">
        <v>4.762529237469364</v>
      </c>
    </row>
    <row r="50" spans="1:11" ht="16.5" customHeight="1">
      <c r="A50" s="135" t="s">
        <v>108</v>
      </c>
      <c r="B50" s="33">
        <v>993.4188549331001</v>
      </c>
      <c r="C50" s="136">
        <v>0.06789105504304975</v>
      </c>
      <c r="D50" s="33">
        <v>0</v>
      </c>
      <c r="E50" s="136">
        <v>0</v>
      </c>
      <c r="F50" s="33">
        <v>0</v>
      </c>
      <c r="G50" s="136">
        <v>0</v>
      </c>
      <c r="H50" s="33">
        <v>0</v>
      </c>
      <c r="I50" s="136">
        <v>0</v>
      </c>
      <c r="J50" s="33">
        <v>993.4188549331001</v>
      </c>
      <c r="K50" s="137">
        <v>0.017261082794424395</v>
      </c>
    </row>
    <row r="51" spans="1:11" ht="16.5" customHeight="1">
      <c r="A51" s="135" t="s">
        <v>62</v>
      </c>
      <c r="B51" s="33">
        <v>0</v>
      </c>
      <c r="C51" s="136">
        <v>0</v>
      </c>
      <c r="D51" s="33">
        <v>0</v>
      </c>
      <c r="E51" s="136">
        <v>0</v>
      </c>
      <c r="F51" s="33">
        <v>0</v>
      </c>
      <c r="G51" s="136">
        <v>0</v>
      </c>
      <c r="H51" s="33">
        <v>0</v>
      </c>
      <c r="I51" s="136">
        <v>0</v>
      </c>
      <c r="J51" s="33">
        <v>0</v>
      </c>
      <c r="K51" s="137">
        <v>0</v>
      </c>
    </row>
    <row r="52" spans="1:11" ht="9" customHeight="1">
      <c r="A52" s="140"/>
      <c r="B52" s="33"/>
      <c r="C52" s="136"/>
      <c r="D52" s="33"/>
      <c r="E52" s="136"/>
      <c r="F52" s="33"/>
      <c r="G52" s="136"/>
      <c r="H52" s="33"/>
      <c r="I52" s="136"/>
      <c r="J52" s="33"/>
      <c r="K52" s="137"/>
    </row>
    <row r="53" spans="1:11" ht="16.5" customHeight="1">
      <c r="A53" s="130" t="s">
        <v>63</v>
      </c>
      <c r="B53" s="51">
        <v>281334.5046562733</v>
      </c>
      <c r="C53" s="132">
        <v>19.226629579538677</v>
      </c>
      <c r="D53" s="51">
        <v>247196.10886283978</v>
      </c>
      <c r="E53" s="132">
        <v>13.636051981785455</v>
      </c>
      <c r="F53" s="51">
        <v>137099.7402726375</v>
      </c>
      <c r="G53" s="132">
        <v>8.24466407296894</v>
      </c>
      <c r="H53" s="51">
        <v>85014.9730721443</v>
      </c>
      <c r="I53" s="132">
        <v>10.414744320574524</v>
      </c>
      <c r="J53" s="51">
        <v>750645.3268638948</v>
      </c>
      <c r="K53" s="133">
        <v>13.042787613607365</v>
      </c>
    </row>
    <row r="54" spans="1:11" ht="16.5" customHeight="1">
      <c r="A54" s="134" t="s">
        <v>40</v>
      </c>
      <c r="B54" s="51">
        <v>141881.96680811042</v>
      </c>
      <c r="C54" s="132">
        <v>9.696329368375302</v>
      </c>
      <c r="D54" s="51">
        <v>21894.36375</v>
      </c>
      <c r="E54" s="132">
        <v>1.2077563986606896</v>
      </c>
      <c r="F54" s="51">
        <v>16730.9723768531</v>
      </c>
      <c r="G54" s="132">
        <v>1.0061379152649421</v>
      </c>
      <c r="H54" s="51">
        <v>0</v>
      </c>
      <c r="I54" s="132">
        <v>0</v>
      </c>
      <c r="J54" s="51">
        <v>180507.30293496352</v>
      </c>
      <c r="K54" s="133">
        <v>3.136392555352168</v>
      </c>
    </row>
    <row r="55" spans="1:11" ht="16.5" customHeight="1">
      <c r="A55" s="135" t="s">
        <v>64</v>
      </c>
      <c r="B55" s="33">
        <v>141881.96680811042</v>
      </c>
      <c r="C55" s="136">
        <v>9.696329368375302</v>
      </c>
      <c r="D55" s="33">
        <v>21894.36375</v>
      </c>
      <c r="E55" s="136">
        <v>1.2077563986606896</v>
      </c>
      <c r="F55" s="33">
        <v>16730.9723768531</v>
      </c>
      <c r="G55" s="136">
        <v>1.0061379152649421</v>
      </c>
      <c r="H55" s="33">
        <v>0</v>
      </c>
      <c r="I55" s="136">
        <v>0</v>
      </c>
      <c r="J55" s="33">
        <v>180507.30293496352</v>
      </c>
      <c r="K55" s="137">
        <v>3.136392555352168</v>
      </c>
    </row>
    <row r="56" spans="1:11" ht="16.5" customHeight="1">
      <c r="A56" s="134" t="s">
        <v>45</v>
      </c>
      <c r="B56" s="51">
        <v>95474.85696583761</v>
      </c>
      <c r="C56" s="132">
        <v>6.5248296197594255</v>
      </c>
      <c r="D56" s="51">
        <v>59471.835136233494</v>
      </c>
      <c r="E56" s="132">
        <v>3.2806383526847007</v>
      </c>
      <c r="F56" s="51">
        <v>43944.180306648406</v>
      </c>
      <c r="G56" s="132">
        <v>2.6426381543087616</v>
      </c>
      <c r="H56" s="51">
        <v>9342.6967482289</v>
      </c>
      <c r="I56" s="141">
        <v>1.144525421597158</v>
      </c>
      <c r="J56" s="51">
        <v>208233.5691569484</v>
      </c>
      <c r="K56" s="133">
        <v>3.6181484375375965</v>
      </c>
    </row>
    <row r="57" spans="1:11" ht="16.5" customHeight="1">
      <c r="A57" s="142" t="s">
        <v>104</v>
      </c>
      <c r="B57" s="33">
        <v>1384.8143749472001</v>
      </c>
      <c r="C57" s="136">
        <v>0.09463934420721083</v>
      </c>
      <c r="D57" s="33">
        <v>4389.113447235</v>
      </c>
      <c r="E57" s="136">
        <v>0.24211618619635605</v>
      </c>
      <c r="F57" s="33">
        <v>35731.5209314358</v>
      </c>
      <c r="G57" s="136">
        <v>2.148759627918434</v>
      </c>
      <c r="H57" s="33">
        <v>0</v>
      </c>
      <c r="I57" s="143">
        <v>0</v>
      </c>
      <c r="J57" s="33">
        <v>41505.448753618</v>
      </c>
      <c r="K57" s="137">
        <v>0.7211751456078269</v>
      </c>
    </row>
    <row r="58" spans="1:11" ht="16.5" customHeight="1">
      <c r="A58" s="135" t="s">
        <v>65</v>
      </c>
      <c r="B58" s="33">
        <v>0</v>
      </c>
      <c r="C58" s="136">
        <v>0</v>
      </c>
      <c r="D58" s="33">
        <v>0</v>
      </c>
      <c r="E58" s="136">
        <v>0</v>
      </c>
      <c r="F58" s="33">
        <v>0</v>
      </c>
      <c r="G58" s="136">
        <v>0</v>
      </c>
      <c r="H58" s="33">
        <v>0</v>
      </c>
      <c r="I58" s="136">
        <v>0</v>
      </c>
      <c r="J58" s="33">
        <v>0</v>
      </c>
      <c r="K58" s="137">
        <v>0</v>
      </c>
    </row>
    <row r="59" spans="1:11" ht="16.5" customHeight="1">
      <c r="A59" s="135" t="s">
        <v>118</v>
      </c>
      <c r="B59" s="33">
        <v>0</v>
      </c>
      <c r="C59" s="136">
        <v>0</v>
      </c>
      <c r="D59" s="33">
        <v>0</v>
      </c>
      <c r="E59" s="136">
        <v>0</v>
      </c>
      <c r="F59" s="33">
        <v>0</v>
      </c>
      <c r="G59" s="136">
        <v>0</v>
      </c>
      <c r="H59" s="33">
        <v>0</v>
      </c>
      <c r="I59" s="143">
        <v>0</v>
      </c>
      <c r="J59" s="33">
        <v>0</v>
      </c>
      <c r="K59" s="137">
        <v>0</v>
      </c>
    </row>
    <row r="60" spans="1:11" ht="16.5" customHeight="1">
      <c r="A60" s="135" t="s">
        <v>121</v>
      </c>
      <c r="B60" s="33">
        <v>94090.04259089041</v>
      </c>
      <c r="C60" s="136">
        <v>6.430190275552215</v>
      </c>
      <c r="D60" s="33">
        <v>48024.0148729985</v>
      </c>
      <c r="E60" s="136">
        <v>2.6491434925684954</v>
      </c>
      <c r="F60" s="33">
        <v>8165.8302286526</v>
      </c>
      <c r="G60" s="136">
        <v>0.4910623971880167</v>
      </c>
      <c r="H60" s="33">
        <v>1026.2532282289</v>
      </c>
      <c r="I60" s="143">
        <v>0.12572097118819475</v>
      </c>
      <c r="J60" s="33">
        <v>151306.1409207704</v>
      </c>
      <c r="K60" s="137">
        <v>2.629009720088455</v>
      </c>
    </row>
    <row r="61" spans="1:11" ht="16.5" customHeight="1">
      <c r="A61" s="139" t="s">
        <v>51</v>
      </c>
      <c r="B61" s="33">
        <v>0</v>
      </c>
      <c r="C61" s="136">
        <v>0</v>
      </c>
      <c r="D61" s="33">
        <v>7058.706816</v>
      </c>
      <c r="E61" s="136">
        <v>0.3893786739198495</v>
      </c>
      <c r="F61" s="33">
        <v>46.82914656</v>
      </c>
      <c r="G61" s="136">
        <v>0.002816129202311008</v>
      </c>
      <c r="H61" s="33">
        <v>8316.443519999999</v>
      </c>
      <c r="I61" s="136">
        <v>1.018804450408963</v>
      </c>
      <c r="J61" s="33">
        <v>15421.979482559998</v>
      </c>
      <c r="K61" s="137">
        <v>0.26796357184131475</v>
      </c>
    </row>
    <row r="62" spans="1:11" ht="16.5" customHeight="1">
      <c r="A62" s="134" t="s">
        <v>66</v>
      </c>
      <c r="B62" s="51">
        <v>9925.028400000001</v>
      </c>
      <c r="C62" s="132">
        <v>0.6782845383517602</v>
      </c>
      <c r="D62" s="51">
        <v>77716.17029231999</v>
      </c>
      <c r="E62" s="132">
        <v>4.287048622271715</v>
      </c>
      <c r="F62" s="51">
        <v>41013.821449295996</v>
      </c>
      <c r="G62" s="132">
        <v>2.4664173653847614</v>
      </c>
      <c r="H62" s="51">
        <v>14377.96662624</v>
      </c>
      <c r="I62" s="132">
        <v>1.7613702722104052</v>
      </c>
      <c r="J62" s="51">
        <v>143032.986767856</v>
      </c>
      <c r="K62" s="133">
        <v>2.4852600840760517</v>
      </c>
    </row>
    <row r="63" spans="1:11" ht="16.5" customHeight="1">
      <c r="A63" s="139" t="s">
        <v>107</v>
      </c>
      <c r="B63" s="51">
        <v>0</v>
      </c>
      <c r="C63" s="132">
        <v>0</v>
      </c>
      <c r="D63" s="51">
        <v>0</v>
      </c>
      <c r="E63" s="132">
        <v>0</v>
      </c>
      <c r="F63" s="51">
        <v>20370.849399455998</v>
      </c>
      <c r="G63" s="132">
        <v>1.2250264650069187</v>
      </c>
      <c r="H63" s="51">
        <v>0</v>
      </c>
      <c r="I63" s="132">
        <v>0</v>
      </c>
      <c r="J63" s="51">
        <v>20370.849399455998</v>
      </c>
      <c r="K63" s="133">
        <v>0.3539523297053183</v>
      </c>
    </row>
    <row r="64" spans="1:11" ht="16.5" customHeight="1">
      <c r="A64" s="139" t="s">
        <v>51</v>
      </c>
      <c r="B64" s="33">
        <v>9925.0284</v>
      </c>
      <c r="C64" s="136">
        <v>0.6782845383517602</v>
      </c>
      <c r="D64" s="33">
        <v>77716.17029232</v>
      </c>
      <c r="E64" s="136">
        <v>4.287048622271715</v>
      </c>
      <c r="F64" s="33">
        <v>20642.97204984</v>
      </c>
      <c r="G64" s="136">
        <v>1.2413909003778427</v>
      </c>
      <c r="H64" s="33">
        <v>14377.96662624</v>
      </c>
      <c r="I64" s="136">
        <v>1.7613702722104052</v>
      </c>
      <c r="J64" s="33">
        <v>122662.1373684</v>
      </c>
      <c r="K64" s="137">
        <v>2.131307754370733</v>
      </c>
    </row>
    <row r="65" spans="1:11" ht="16.5" customHeight="1">
      <c r="A65" s="134" t="s">
        <v>67</v>
      </c>
      <c r="B65" s="51">
        <v>34052.65248232529</v>
      </c>
      <c r="C65" s="132">
        <v>2.327186053052194</v>
      </c>
      <c r="D65" s="51">
        <v>88113.7396842863</v>
      </c>
      <c r="E65" s="132">
        <v>4.860608608168351</v>
      </c>
      <c r="F65" s="51">
        <v>35410.76613984</v>
      </c>
      <c r="G65" s="132">
        <v>2.129470638010476</v>
      </c>
      <c r="H65" s="51">
        <v>61294.30969767541</v>
      </c>
      <c r="I65" s="132">
        <v>7.5088486267669605</v>
      </c>
      <c r="J65" s="51">
        <v>218871.468004127</v>
      </c>
      <c r="K65" s="133">
        <v>3.8029865366415514</v>
      </c>
    </row>
    <row r="66" spans="1:11" ht="16.5" customHeight="1">
      <c r="A66" s="135" t="s">
        <v>122</v>
      </c>
      <c r="B66" s="33">
        <v>34052.65248232529</v>
      </c>
      <c r="C66" s="136">
        <v>2.327186053052194</v>
      </c>
      <c r="D66" s="33">
        <v>88113.7396842863</v>
      </c>
      <c r="E66" s="136">
        <v>4.860608608168351</v>
      </c>
      <c r="F66" s="33">
        <v>35410.76613984</v>
      </c>
      <c r="G66" s="136">
        <v>2.129470638010476</v>
      </c>
      <c r="H66" s="33">
        <v>61294.30969767541</v>
      </c>
      <c r="I66" s="136">
        <v>7.5088486267669605</v>
      </c>
      <c r="J66" s="33">
        <v>218871.468004127</v>
      </c>
      <c r="K66" s="137">
        <v>3.8029865366415514</v>
      </c>
    </row>
    <row r="67" spans="1:11" ht="12.75">
      <c r="A67" s="135" t="s">
        <v>58</v>
      </c>
      <c r="B67" s="33">
        <v>0</v>
      </c>
      <c r="C67" s="136">
        <v>0</v>
      </c>
      <c r="D67" s="33">
        <v>0</v>
      </c>
      <c r="E67" s="136">
        <v>0</v>
      </c>
      <c r="F67" s="33">
        <v>0</v>
      </c>
      <c r="G67" s="136">
        <v>0</v>
      </c>
      <c r="H67" s="33">
        <v>0</v>
      </c>
      <c r="I67" s="136">
        <v>0</v>
      </c>
      <c r="J67" s="33">
        <v>0</v>
      </c>
      <c r="K67" s="137">
        <v>0</v>
      </c>
    </row>
    <row r="68" spans="1:11" ht="12.75">
      <c r="A68" s="134" t="s">
        <v>60</v>
      </c>
      <c r="B68" s="33">
        <v>0</v>
      </c>
      <c r="C68" s="136">
        <v>0</v>
      </c>
      <c r="D68" s="33">
        <v>0</v>
      </c>
      <c r="E68" s="136">
        <v>0</v>
      </c>
      <c r="F68" s="33">
        <v>0</v>
      </c>
      <c r="G68" s="136">
        <v>0</v>
      </c>
      <c r="H68" s="33">
        <v>0</v>
      </c>
      <c r="I68" s="136">
        <v>0</v>
      </c>
      <c r="J68" s="33">
        <v>0</v>
      </c>
      <c r="K68" s="137">
        <v>0</v>
      </c>
    </row>
    <row r="69" spans="1:11" ht="12.75">
      <c r="A69" s="135" t="s">
        <v>116</v>
      </c>
      <c r="B69" s="33">
        <v>0</v>
      </c>
      <c r="C69" s="136">
        <v>0</v>
      </c>
      <c r="D69" s="33">
        <v>0</v>
      </c>
      <c r="E69" s="136">
        <v>0</v>
      </c>
      <c r="F69" s="33">
        <v>0</v>
      </c>
      <c r="G69" s="136">
        <v>0</v>
      </c>
      <c r="H69" s="33">
        <v>0</v>
      </c>
      <c r="I69" s="136">
        <v>0</v>
      </c>
      <c r="J69" s="33">
        <v>0</v>
      </c>
      <c r="K69" s="137">
        <v>0</v>
      </c>
    </row>
    <row r="70" spans="1:11" ht="9" customHeight="1">
      <c r="A70" s="140"/>
      <c r="B70" s="33"/>
      <c r="C70" s="136"/>
      <c r="D70" s="33"/>
      <c r="E70" s="136"/>
      <c r="F70" s="33"/>
      <c r="G70" s="136"/>
      <c r="H70" s="33"/>
      <c r="I70" s="136"/>
      <c r="J70" s="33"/>
      <c r="K70" s="137"/>
    </row>
    <row r="71" spans="1:11" ht="16.5" customHeight="1">
      <c r="A71" s="144" t="s">
        <v>68</v>
      </c>
      <c r="B71" s="145">
        <v>-15692.9717451809</v>
      </c>
      <c r="C71" s="146">
        <v>-1.072470492431764</v>
      </c>
      <c r="D71" s="145">
        <v>456.31596504</v>
      </c>
      <c r="E71" s="146">
        <v>0.025171707791147278</v>
      </c>
      <c r="F71" s="145">
        <v>-52189.69408944</v>
      </c>
      <c r="G71" s="146">
        <v>-3.138492421523008</v>
      </c>
      <c r="H71" s="145">
        <v>-5593.52207536</v>
      </c>
      <c r="I71" s="146">
        <v>-0.6852334378430971</v>
      </c>
      <c r="J71" s="145">
        <v>-73019.87194494091</v>
      </c>
      <c r="K71" s="147">
        <v>-1.2687518955584667</v>
      </c>
    </row>
    <row r="72" spans="1:11" ht="16.5" customHeight="1">
      <c r="A72" s="130" t="s">
        <v>69</v>
      </c>
      <c r="B72" s="51">
        <v>1463254.4070837796</v>
      </c>
      <c r="C72" s="132">
        <v>100.00000000000001</v>
      </c>
      <c r="D72" s="51">
        <v>1812812.8962329815</v>
      </c>
      <c r="E72" s="132">
        <v>100</v>
      </c>
      <c r="F72" s="51">
        <v>1662890.5563555274</v>
      </c>
      <c r="G72" s="132">
        <v>100</v>
      </c>
      <c r="H72" s="51">
        <v>816294.3847233545</v>
      </c>
      <c r="I72" s="132">
        <v>100</v>
      </c>
      <c r="J72" s="51">
        <v>5755252.244395643</v>
      </c>
      <c r="K72" s="133">
        <v>100</v>
      </c>
    </row>
    <row r="73" spans="1:11" ht="16.5" customHeight="1">
      <c r="A73" s="130" t="s">
        <v>9</v>
      </c>
      <c r="B73" s="51">
        <v>1451310.253376834</v>
      </c>
      <c r="C73" s="132">
        <v>99.18372679083538</v>
      </c>
      <c r="D73" s="51">
        <v>1798121.4751633957</v>
      </c>
      <c r="E73" s="132">
        <v>99.18957874251035</v>
      </c>
      <c r="F73" s="51">
        <v>1649582.8242003496</v>
      </c>
      <c r="G73" s="132">
        <v>99.19972290994642</v>
      </c>
      <c r="H73" s="51">
        <v>809795.6468063075</v>
      </c>
      <c r="I73" s="132">
        <v>99.20387325471442</v>
      </c>
      <c r="J73" s="51">
        <v>5708810.199546887</v>
      </c>
      <c r="K73" s="133">
        <v>99.19304935949627</v>
      </c>
    </row>
    <row r="74" spans="1:11" ht="16.5" customHeight="1">
      <c r="A74" s="130" t="s">
        <v>70</v>
      </c>
      <c r="B74" s="51">
        <v>11944.153706945199</v>
      </c>
      <c r="C74" s="132">
        <v>0.8162732091645993</v>
      </c>
      <c r="D74" s="51">
        <v>14691.421069586298</v>
      </c>
      <c r="E74" s="132">
        <v>0.8104212574896735</v>
      </c>
      <c r="F74" s="51">
        <v>13307.7321551791</v>
      </c>
      <c r="G74" s="132">
        <v>0.800277090053658</v>
      </c>
      <c r="H74" s="51">
        <v>6498.7379170471</v>
      </c>
      <c r="I74" s="132">
        <v>0.7961267452855932</v>
      </c>
      <c r="J74" s="51">
        <v>46442.0448487577</v>
      </c>
      <c r="K74" s="133">
        <v>0.8069506405037606</v>
      </c>
    </row>
    <row r="75" spans="1:11" ht="4.5" customHeight="1" thickBot="1">
      <c r="A75" s="148"/>
      <c r="B75" s="149"/>
      <c r="C75" s="149"/>
      <c r="D75" s="149"/>
      <c r="E75" s="149"/>
      <c r="F75" s="149"/>
      <c r="G75" s="149"/>
      <c r="H75" s="149"/>
      <c r="I75" s="149"/>
      <c r="J75" s="149"/>
      <c r="K75" s="150"/>
    </row>
    <row r="76" spans="1:11" ht="12.75">
      <c r="A76" s="188" t="s">
        <v>123</v>
      </c>
      <c r="B76" s="189"/>
      <c r="C76" s="190"/>
      <c r="D76" s="191"/>
      <c r="E76" s="190"/>
      <c r="F76" s="190"/>
      <c r="G76" s="190"/>
      <c r="H76" s="190"/>
      <c r="I76" s="190"/>
      <c r="J76" s="192"/>
      <c r="K76" s="192"/>
    </row>
    <row r="77" spans="1:11" ht="12.75">
      <c r="A77" s="188" t="s">
        <v>124</v>
      </c>
      <c r="B77" s="188"/>
      <c r="C77" s="193"/>
      <c r="D77" s="193"/>
      <c r="E77" s="193"/>
      <c r="F77" s="193"/>
      <c r="G77" s="193"/>
      <c r="H77" s="193"/>
      <c r="I77" s="193"/>
      <c r="J77" s="188"/>
      <c r="K77" s="188"/>
    </row>
    <row r="78" spans="1:11" ht="12.75">
      <c r="A78" s="188" t="s">
        <v>125</v>
      </c>
      <c r="B78" s="194"/>
      <c r="C78" s="194"/>
      <c r="D78" s="194"/>
      <c r="E78" s="194"/>
      <c r="F78" s="194"/>
      <c r="G78" s="194"/>
      <c r="H78" s="195"/>
      <c r="I78" s="194"/>
      <c r="J78" s="194"/>
      <c r="K78" s="194"/>
    </row>
    <row r="79" spans="1:13" ht="12.75">
      <c r="A79" s="188" t="s">
        <v>126</v>
      </c>
      <c r="B79" s="194"/>
      <c r="C79" s="194"/>
      <c r="D79" s="196"/>
      <c r="E79" s="196"/>
      <c r="F79" s="196"/>
      <c r="G79" s="196"/>
      <c r="H79" s="196"/>
      <c r="I79" s="196"/>
      <c r="J79" s="196"/>
      <c r="K79" s="196"/>
      <c r="L79" s="151"/>
      <c r="M79" s="152"/>
    </row>
    <row r="80" spans="1:11" ht="12.75">
      <c r="A80" s="188" t="s">
        <v>127</v>
      </c>
      <c r="B80" s="194"/>
      <c r="C80" s="194"/>
      <c r="D80" s="196"/>
      <c r="E80" s="196"/>
      <c r="F80" s="196"/>
      <c r="G80" s="196"/>
      <c r="H80" s="196"/>
      <c r="I80" s="196"/>
      <c r="J80" s="196"/>
      <c r="K80" s="196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7:M80"/>
  <sheetViews>
    <sheetView zoomScalePageLayoutView="0" workbookViewId="0" topLeftCell="A7">
      <pane xSplit="1" ySplit="7" topLeftCell="B1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35" sqref="A35"/>
    </sheetView>
  </sheetViews>
  <sheetFormatPr defaultColWidth="11.421875" defaultRowHeight="12.75"/>
  <cols>
    <col min="1" max="1" width="50.8515625" style="107" customWidth="1"/>
    <col min="2" max="2" width="10.8515625" style="107" customWidth="1"/>
    <col min="3" max="3" width="6.00390625" style="107" bestFit="1" customWidth="1"/>
    <col min="4" max="4" width="11.00390625" style="107" customWidth="1"/>
    <col min="5" max="5" width="6.7109375" style="107" customWidth="1"/>
    <col min="6" max="6" width="10.140625" style="107" customWidth="1"/>
    <col min="7" max="7" width="6.00390625" style="107" bestFit="1" customWidth="1"/>
    <col min="8" max="8" width="10.140625" style="107" customWidth="1"/>
    <col min="9" max="9" width="6.00390625" style="107" bestFit="1" customWidth="1"/>
    <col min="10" max="10" width="10.8515625" style="107" customWidth="1"/>
    <col min="11" max="11" width="6.8515625" style="107" customWidth="1"/>
    <col min="12" max="16384" width="11.421875" style="107" customWidth="1"/>
  </cols>
  <sheetData>
    <row r="6" ht="12.75" thickBot="1"/>
    <row r="7" spans="1:11" s="112" customFormat="1" ht="15">
      <c r="A7" s="108" t="s">
        <v>71</v>
      </c>
      <c r="B7" s="109"/>
      <c r="C7" s="110"/>
      <c r="D7" s="110"/>
      <c r="E7" s="110"/>
      <c r="F7" s="110"/>
      <c r="G7" s="110"/>
      <c r="H7" s="110"/>
      <c r="I7" s="110"/>
      <c r="J7" s="110"/>
      <c r="K7" s="111"/>
    </row>
    <row r="8" spans="1:11" s="112" customFormat="1" ht="28.5">
      <c r="A8" s="113" t="s">
        <v>72</v>
      </c>
      <c r="B8" s="114"/>
      <c r="C8" s="115"/>
      <c r="D8" s="115"/>
      <c r="E8" s="115"/>
      <c r="F8" s="115"/>
      <c r="G8" s="115"/>
      <c r="H8" s="115"/>
      <c r="I8" s="115"/>
      <c r="J8" s="115"/>
      <c r="K8" s="116"/>
    </row>
    <row r="9" spans="1:11" s="112" customFormat="1" ht="15">
      <c r="A9" s="117">
        <v>40207</v>
      </c>
      <c r="B9" s="114"/>
      <c r="C9" s="115"/>
      <c r="D9" s="115"/>
      <c r="E9" s="115"/>
      <c r="F9" s="115"/>
      <c r="G9" s="115"/>
      <c r="H9" s="115"/>
      <c r="I9" s="115"/>
      <c r="J9" s="115"/>
      <c r="K9" s="116"/>
    </row>
    <row r="10" spans="1:11" s="112" customFormat="1" ht="15">
      <c r="A10" s="118" t="s">
        <v>36</v>
      </c>
      <c r="B10" s="114"/>
      <c r="C10" s="115"/>
      <c r="D10" s="115"/>
      <c r="E10" s="115"/>
      <c r="F10" s="115"/>
      <c r="G10" s="115"/>
      <c r="H10" s="115"/>
      <c r="I10" s="115"/>
      <c r="J10" s="115"/>
      <c r="K10" s="116"/>
    </row>
    <row r="11" spans="1:11" ht="4.5" customHeight="1" thickBot="1">
      <c r="A11" s="119"/>
      <c r="B11" s="120"/>
      <c r="C11" s="121"/>
      <c r="D11" s="121"/>
      <c r="E11" s="121"/>
      <c r="F11" s="121"/>
      <c r="G11" s="121"/>
      <c r="H11" s="121"/>
      <c r="I11" s="121"/>
      <c r="J11" s="121"/>
      <c r="K11" s="122"/>
    </row>
    <row r="12" spans="1:11" ht="13.5">
      <c r="A12" s="123"/>
      <c r="B12" s="237" t="s">
        <v>23</v>
      </c>
      <c r="C12" s="237"/>
      <c r="D12" s="237" t="s">
        <v>24</v>
      </c>
      <c r="E12" s="237"/>
      <c r="F12" s="239" t="s">
        <v>25</v>
      </c>
      <c r="G12" s="239"/>
      <c r="H12" s="237" t="s">
        <v>26</v>
      </c>
      <c r="I12" s="237"/>
      <c r="J12" s="237" t="s">
        <v>14</v>
      </c>
      <c r="K12" s="238"/>
    </row>
    <row r="13" spans="1:11" ht="12.75">
      <c r="A13" s="124"/>
      <c r="B13" s="125" t="s">
        <v>37</v>
      </c>
      <c r="C13" s="125" t="s">
        <v>38</v>
      </c>
      <c r="D13" s="125" t="s">
        <v>37</v>
      </c>
      <c r="E13" s="125" t="s">
        <v>38</v>
      </c>
      <c r="F13" s="126" t="s">
        <v>37</v>
      </c>
      <c r="G13" s="126" t="s">
        <v>38</v>
      </c>
      <c r="H13" s="125" t="s">
        <v>37</v>
      </c>
      <c r="I13" s="125" t="s">
        <v>38</v>
      </c>
      <c r="J13" s="125" t="s">
        <v>37</v>
      </c>
      <c r="K13" s="127" t="s">
        <v>38</v>
      </c>
    </row>
    <row r="14" spans="1:11" ht="6" customHeight="1">
      <c r="A14" s="123"/>
      <c r="B14" s="128"/>
      <c r="C14" s="128"/>
      <c r="D14" s="128"/>
      <c r="E14" s="128"/>
      <c r="F14" s="128"/>
      <c r="G14" s="128"/>
      <c r="H14" s="128"/>
      <c r="I14" s="128"/>
      <c r="J14" s="128"/>
      <c r="K14" s="129"/>
    </row>
    <row r="15" spans="1:11" ht="16.5" customHeight="1">
      <c r="A15" s="130" t="s">
        <v>39</v>
      </c>
      <c r="B15" s="131">
        <v>9766801.215654105</v>
      </c>
      <c r="C15" s="132">
        <v>80.64229318122524</v>
      </c>
      <c r="D15" s="51">
        <v>12282929.298788927</v>
      </c>
      <c r="E15" s="132">
        <v>80.8047006489385</v>
      </c>
      <c r="F15" s="51">
        <v>10998120.645194707</v>
      </c>
      <c r="G15" s="132">
        <v>79.021687815472</v>
      </c>
      <c r="H15" s="51">
        <v>5976997.241949647</v>
      </c>
      <c r="I15" s="132">
        <v>82.59468670836634</v>
      </c>
      <c r="J15" s="51">
        <v>39024848.40158739</v>
      </c>
      <c r="K15" s="133">
        <v>80.51936159105622</v>
      </c>
    </row>
    <row r="16" spans="1:11" ht="16.5" customHeight="1">
      <c r="A16" s="134" t="s">
        <v>40</v>
      </c>
      <c r="B16" s="51">
        <v>2461125.1947041606</v>
      </c>
      <c r="C16" s="132">
        <v>20.320960273966314</v>
      </c>
      <c r="D16" s="51">
        <v>5062954.3901185645</v>
      </c>
      <c r="E16" s="132">
        <v>33.30724324311605</v>
      </c>
      <c r="F16" s="51">
        <v>2200716.111065581</v>
      </c>
      <c r="G16" s="132">
        <v>15.812183472917814</v>
      </c>
      <c r="H16" s="51">
        <v>1697644.8937376922</v>
      </c>
      <c r="I16" s="132">
        <v>23.459346301218154</v>
      </c>
      <c r="J16" s="51">
        <v>11422440.589626</v>
      </c>
      <c r="K16" s="133">
        <v>23.567743675105273</v>
      </c>
    </row>
    <row r="17" spans="1:11" ht="16.5" customHeight="1">
      <c r="A17" s="135" t="s">
        <v>112</v>
      </c>
      <c r="B17" s="33">
        <v>0</v>
      </c>
      <c r="C17" s="136">
        <v>0</v>
      </c>
      <c r="D17" s="33">
        <v>4184.9380154400005</v>
      </c>
      <c r="E17" s="136">
        <v>0.027531108854085336</v>
      </c>
      <c r="F17" s="33">
        <v>179723.500632</v>
      </c>
      <c r="G17" s="136">
        <v>1.291316472896744</v>
      </c>
      <c r="H17" s="33">
        <v>0</v>
      </c>
      <c r="I17" s="136">
        <v>0</v>
      </c>
      <c r="J17" s="33">
        <v>183908.43864744002</v>
      </c>
      <c r="K17" s="137">
        <v>0.37945541565505375</v>
      </c>
    </row>
    <row r="18" spans="1:11" ht="16.5" customHeight="1">
      <c r="A18" s="135" t="s">
        <v>42</v>
      </c>
      <c r="B18" s="33">
        <v>2461125.1947041606</v>
      </c>
      <c r="C18" s="136">
        <v>20.320960273966314</v>
      </c>
      <c r="D18" s="33">
        <v>5058769.452103125</v>
      </c>
      <c r="E18" s="136">
        <v>33.27971213426196</v>
      </c>
      <c r="F18" s="33">
        <v>2020992.6104335806</v>
      </c>
      <c r="G18" s="136">
        <v>14.520867000021068</v>
      </c>
      <c r="H18" s="33">
        <v>1697644.8937376922</v>
      </c>
      <c r="I18" s="136">
        <v>23.459346301218154</v>
      </c>
      <c r="J18" s="33">
        <v>11238532.150978558</v>
      </c>
      <c r="K18" s="137">
        <v>23.188288259450214</v>
      </c>
    </row>
    <row r="19" spans="1:11" ht="16.5" customHeight="1">
      <c r="A19" s="135" t="s">
        <v>43</v>
      </c>
      <c r="B19" s="33">
        <v>0</v>
      </c>
      <c r="C19" s="136">
        <v>0</v>
      </c>
      <c r="D19" s="33">
        <v>0</v>
      </c>
      <c r="E19" s="136">
        <v>0</v>
      </c>
      <c r="F19" s="33">
        <v>0</v>
      </c>
      <c r="G19" s="136">
        <v>0</v>
      </c>
      <c r="H19" s="33">
        <v>0</v>
      </c>
      <c r="I19" s="136">
        <v>0</v>
      </c>
      <c r="J19" s="33">
        <v>0</v>
      </c>
      <c r="K19" s="137">
        <v>0</v>
      </c>
    </row>
    <row r="20" spans="1:11" ht="16.5" customHeight="1">
      <c r="A20" s="135" t="s">
        <v>44</v>
      </c>
      <c r="B20" s="33">
        <v>0</v>
      </c>
      <c r="C20" s="136">
        <v>0</v>
      </c>
      <c r="D20" s="33">
        <v>0</v>
      </c>
      <c r="E20" s="136">
        <v>0</v>
      </c>
      <c r="F20" s="33">
        <v>0</v>
      </c>
      <c r="G20" s="136">
        <v>0</v>
      </c>
      <c r="H20" s="33">
        <v>0</v>
      </c>
      <c r="I20" s="136">
        <v>0</v>
      </c>
      <c r="J20" s="33">
        <v>0</v>
      </c>
      <c r="K20" s="137">
        <v>0</v>
      </c>
    </row>
    <row r="21" spans="1:11" ht="16.5" customHeight="1">
      <c r="A21" s="134" t="s">
        <v>45</v>
      </c>
      <c r="B21" s="51">
        <v>2228131.7367724823</v>
      </c>
      <c r="C21" s="132">
        <v>18.397185403467372</v>
      </c>
      <c r="D21" s="51">
        <v>2202466.594524822</v>
      </c>
      <c r="E21" s="132">
        <v>14.489186539355291</v>
      </c>
      <c r="F21" s="51">
        <v>2606152.6227958556</v>
      </c>
      <c r="G21" s="132">
        <v>18.72525185000839</v>
      </c>
      <c r="H21" s="51">
        <v>1178873.2407493277</v>
      </c>
      <c r="I21" s="132">
        <v>16.290565654804688</v>
      </c>
      <c r="J21" s="51">
        <v>8215624.194842488</v>
      </c>
      <c r="K21" s="133">
        <v>16.951169378888462</v>
      </c>
    </row>
    <row r="22" spans="1:12" ht="16.5" customHeight="1">
      <c r="A22" s="135" t="s">
        <v>119</v>
      </c>
      <c r="B22" s="33">
        <v>562962.7170188616</v>
      </c>
      <c r="C22" s="136">
        <v>4.64825724139546</v>
      </c>
      <c r="D22" s="33">
        <v>51110.0240176275</v>
      </c>
      <c r="E22" s="136">
        <v>0.33623332760790625</v>
      </c>
      <c r="F22" s="33">
        <v>432000.2076060768</v>
      </c>
      <c r="G22" s="136">
        <v>3.1039289932304737</v>
      </c>
      <c r="H22" s="33">
        <v>129877.6274174649</v>
      </c>
      <c r="I22" s="136">
        <v>1.7947476822780533</v>
      </c>
      <c r="J22" s="33">
        <v>1175950.5760600308</v>
      </c>
      <c r="K22" s="137">
        <v>2.4263204989961467</v>
      </c>
      <c r="L22" s="138"/>
    </row>
    <row r="23" spans="1:11" ht="16.5" customHeight="1">
      <c r="A23" s="135" t="s">
        <v>120</v>
      </c>
      <c r="B23" s="33">
        <v>137954.2164288322</v>
      </c>
      <c r="C23" s="136">
        <v>1.1390571100197235</v>
      </c>
      <c r="D23" s="33">
        <v>146520.7929422055</v>
      </c>
      <c r="E23" s="136">
        <v>0.9639043362162295</v>
      </c>
      <c r="F23" s="33">
        <v>125492.227149222</v>
      </c>
      <c r="G23" s="136">
        <v>0.901663831209824</v>
      </c>
      <c r="H23" s="33">
        <v>45873.6409635298</v>
      </c>
      <c r="I23" s="136">
        <v>0.6339168064127985</v>
      </c>
      <c r="J23" s="33">
        <v>455840.8774837895</v>
      </c>
      <c r="K23" s="137">
        <v>0.9405293792405514</v>
      </c>
    </row>
    <row r="24" spans="1:11" ht="16.5" customHeight="1">
      <c r="A24" s="135" t="s">
        <v>114</v>
      </c>
      <c r="B24" s="33">
        <v>306798.537479785</v>
      </c>
      <c r="C24" s="136">
        <v>2.533166904980259</v>
      </c>
      <c r="D24" s="33">
        <v>181024.5737515465</v>
      </c>
      <c r="E24" s="136">
        <v>1.190891532163884</v>
      </c>
      <c r="F24" s="33">
        <v>222602.5571633712</v>
      </c>
      <c r="G24" s="136">
        <v>1.5994032386592596</v>
      </c>
      <c r="H24" s="33">
        <v>216491.29005957002</v>
      </c>
      <c r="I24" s="136">
        <v>2.991641045450375</v>
      </c>
      <c r="J24" s="33">
        <v>926916.9584542727</v>
      </c>
      <c r="K24" s="137">
        <v>1.9124933164282518</v>
      </c>
    </row>
    <row r="25" spans="1:11" ht="16.5" customHeight="1">
      <c r="A25" s="135" t="s">
        <v>46</v>
      </c>
      <c r="B25" s="33">
        <v>20593.106923084702</v>
      </c>
      <c r="C25" s="136">
        <v>0.17003267798079133</v>
      </c>
      <c r="D25" s="33">
        <v>60935.7937676208</v>
      </c>
      <c r="E25" s="136">
        <v>0.4008733140459856</v>
      </c>
      <c r="F25" s="33">
        <v>66010.81737692</v>
      </c>
      <c r="G25" s="136">
        <v>0.4742888691153069</v>
      </c>
      <c r="H25" s="33">
        <v>21163.449310048</v>
      </c>
      <c r="I25" s="136">
        <v>0.2924526136909555</v>
      </c>
      <c r="J25" s="33">
        <v>168703.16737767347</v>
      </c>
      <c r="K25" s="137">
        <v>0.348082616384663</v>
      </c>
    </row>
    <row r="26" spans="1:11" ht="16.5" customHeight="1">
      <c r="A26" s="135" t="s">
        <v>47</v>
      </c>
      <c r="B26" s="33">
        <v>146235.00687822758</v>
      </c>
      <c r="C26" s="136">
        <v>1.2074297446671984</v>
      </c>
      <c r="D26" s="33">
        <v>253510.55084858558</v>
      </c>
      <c r="E26" s="136">
        <v>1.667749090983307</v>
      </c>
      <c r="F26" s="33">
        <v>337740.27799708676</v>
      </c>
      <c r="G26" s="136">
        <v>2.4266697621886317</v>
      </c>
      <c r="H26" s="33">
        <v>103558.22891084671</v>
      </c>
      <c r="I26" s="136">
        <v>1.4310462472582026</v>
      </c>
      <c r="J26" s="33">
        <v>841044.0646347466</v>
      </c>
      <c r="K26" s="137">
        <v>1.7353131127495223</v>
      </c>
    </row>
    <row r="27" spans="1:11" ht="16.5" customHeight="1">
      <c r="A27" s="135" t="s">
        <v>48</v>
      </c>
      <c r="B27" s="33">
        <v>126930.3725094445</v>
      </c>
      <c r="C27" s="136">
        <v>1.0480356963857005</v>
      </c>
      <c r="D27" s="33">
        <v>345170.67941600515</v>
      </c>
      <c r="E27" s="136">
        <v>2.2707460691604777</v>
      </c>
      <c r="F27" s="33">
        <v>308286.4285902827</v>
      </c>
      <c r="G27" s="136">
        <v>2.215043342741658</v>
      </c>
      <c r="H27" s="33">
        <v>99276.7593576957</v>
      </c>
      <c r="I27" s="136">
        <v>1.371881649705441</v>
      </c>
      <c r="J27" s="33">
        <v>879664.239873428</v>
      </c>
      <c r="K27" s="137">
        <v>1.8149975185094906</v>
      </c>
    </row>
    <row r="28" spans="1:11" ht="16.5" customHeight="1">
      <c r="A28" s="135" t="s">
        <v>49</v>
      </c>
      <c r="B28" s="33">
        <v>0</v>
      </c>
      <c r="C28" s="136">
        <v>0</v>
      </c>
      <c r="D28" s="33">
        <v>0</v>
      </c>
      <c r="E28" s="136">
        <v>0</v>
      </c>
      <c r="F28" s="33">
        <v>0</v>
      </c>
      <c r="G28" s="136">
        <v>0</v>
      </c>
      <c r="H28" s="33">
        <v>0</v>
      </c>
      <c r="I28" s="136">
        <v>0</v>
      </c>
      <c r="J28" s="33">
        <v>0</v>
      </c>
      <c r="K28" s="137">
        <v>0</v>
      </c>
    </row>
    <row r="29" spans="1:11" ht="16.5" customHeight="1">
      <c r="A29" s="135" t="s">
        <v>50</v>
      </c>
      <c r="B29" s="33">
        <v>7132.5724592961</v>
      </c>
      <c r="C29" s="136">
        <v>0.05889205551526803</v>
      </c>
      <c r="D29" s="33">
        <v>10870.3611524394</v>
      </c>
      <c r="E29" s="136">
        <v>0.07151195431494685</v>
      </c>
      <c r="F29" s="33">
        <v>966.0594665637</v>
      </c>
      <c r="G29" s="136">
        <v>0.006941154042652951</v>
      </c>
      <c r="H29" s="33">
        <v>0</v>
      </c>
      <c r="I29" s="136">
        <v>0</v>
      </c>
      <c r="J29" s="33">
        <v>18968.993078299198</v>
      </c>
      <c r="K29" s="137">
        <v>0.03913842782865719</v>
      </c>
    </row>
    <row r="30" spans="1:11" ht="16.5" customHeight="1">
      <c r="A30" s="139" t="s">
        <v>51</v>
      </c>
      <c r="B30" s="33">
        <v>919525.2070749507</v>
      </c>
      <c r="C30" s="136">
        <v>7.592313972522974</v>
      </c>
      <c r="D30" s="33">
        <v>1153323.818628792</v>
      </c>
      <c r="E30" s="136">
        <v>7.587276914862557</v>
      </c>
      <c r="F30" s="33">
        <v>1113054.0474463322</v>
      </c>
      <c r="G30" s="136">
        <v>7.997312658820584</v>
      </c>
      <c r="H30" s="33">
        <v>562632.2447301726</v>
      </c>
      <c r="I30" s="136">
        <v>7.77487961000886</v>
      </c>
      <c r="J30" s="33">
        <v>3748535.3178802477</v>
      </c>
      <c r="K30" s="137">
        <v>7.734294508751178</v>
      </c>
    </row>
    <row r="31" spans="1:11" ht="16.5" customHeight="1">
      <c r="A31" s="135" t="s">
        <v>105</v>
      </c>
      <c r="B31" s="33">
        <v>0</v>
      </c>
      <c r="C31" s="136">
        <v>0</v>
      </c>
      <c r="D31" s="33">
        <v>0</v>
      </c>
      <c r="E31" s="136">
        <v>0</v>
      </c>
      <c r="F31" s="33">
        <v>0</v>
      </c>
      <c r="G31" s="136">
        <v>0</v>
      </c>
      <c r="H31" s="33">
        <v>0</v>
      </c>
      <c r="I31" s="136">
        <v>0</v>
      </c>
      <c r="J31" s="33">
        <v>0</v>
      </c>
      <c r="K31" s="137">
        <v>0</v>
      </c>
    </row>
    <row r="32" spans="1:11" ht="16.5" customHeight="1">
      <c r="A32" s="135" t="s">
        <v>92</v>
      </c>
      <c r="B32" s="33">
        <v>0</v>
      </c>
      <c r="C32" s="136">
        <v>0</v>
      </c>
      <c r="D32" s="33">
        <v>0</v>
      </c>
      <c r="E32" s="136">
        <v>0</v>
      </c>
      <c r="F32" s="33">
        <v>0</v>
      </c>
      <c r="G32" s="136">
        <v>0</v>
      </c>
      <c r="H32" s="33">
        <v>0</v>
      </c>
      <c r="I32" s="136">
        <v>0</v>
      </c>
      <c r="J32" s="33">
        <v>0</v>
      </c>
      <c r="K32" s="137">
        <v>0</v>
      </c>
    </row>
    <row r="33" spans="1:11" ht="16.5" customHeight="1">
      <c r="A33" s="134" t="s">
        <v>52</v>
      </c>
      <c r="B33" s="51">
        <v>4245329.7238679575</v>
      </c>
      <c r="C33" s="132">
        <v>35.052738013589405</v>
      </c>
      <c r="D33" s="51">
        <v>3882453.204667262</v>
      </c>
      <c r="E33" s="132">
        <v>25.54117681175469</v>
      </c>
      <c r="F33" s="51">
        <v>4939483.017160579</v>
      </c>
      <c r="G33" s="132">
        <v>35.49027125124602</v>
      </c>
      <c r="H33" s="51">
        <v>2708719.1326577445</v>
      </c>
      <c r="I33" s="132">
        <v>37.431137925345055</v>
      </c>
      <c r="J33" s="51">
        <v>15775985.078353543</v>
      </c>
      <c r="K33" s="133">
        <v>32.55034417833604</v>
      </c>
    </row>
    <row r="34" spans="1:11" ht="16.5" customHeight="1">
      <c r="A34" s="135" t="s">
        <v>53</v>
      </c>
      <c r="B34" s="33">
        <v>11926.4777661792</v>
      </c>
      <c r="C34" s="136">
        <v>0.0984742594226307</v>
      </c>
      <c r="D34" s="33">
        <v>0</v>
      </c>
      <c r="E34" s="136">
        <v>0</v>
      </c>
      <c r="F34" s="33">
        <v>0</v>
      </c>
      <c r="G34" s="136">
        <v>0</v>
      </c>
      <c r="H34" s="33">
        <v>679.7354114753999</v>
      </c>
      <c r="I34" s="136">
        <v>0.009393100094033156</v>
      </c>
      <c r="J34" s="33">
        <v>12606.2131776546</v>
      </c>
      <c r="K34" s="137">
        <v>0.026010203209507417</v>
      </c>
    </row>
    <row r="35" spans="1:11" ht="16.5" customHeight="1">
      <c r="A35" s="135" t="s">
        <v>145</v>
      </c>
      <c r="B35" s="33">
        <v>84129.17749453039</v>
      </c>
      <c r="C35" s="136">
        <v>0.6946358021227416</v>
      </c>
      <c r="D35" s="33">
        <v>0</v>
      </c>
      <c r="E35" s="136">
        <v>0</v>
      </c>
      <c r="F35" s="33">
        <v>43243.0823130492</v>
      </c>
      <c r="G35" s="136">
        <v>0.3107022973250933</v>
      </c>
      <c r="H35" s="33">
        <v>86410.97342512848</v>
      </c>
      <c r="I35" s="136">
        <v>1.194092449653766</v>
      </c>
      <c r="J35" s="33">
        <v>213783.23323270807</v>
      </c>
      <c r="K35" s="137">
        <v>0.441095613790247</v>
      </c>
    </row>
    <row r="36" spans="1:11" ht="16.5" customHeight="1">
      <c r="A36" s="135" t="s">
        <v>115</v>
      </c>
      <c r="B36" s="33">
        <v>157728.0984987642</v>
      </c>
      <c r="C36" s="136">
        <v>1.30232563161701</v>
      </c>
      <c r="D36" s="33">
        <v>332714.1581139943</v>
      </c>
      <c r="E36" s="136">
        <v>2.1887993730221744</v>
      </c>
      <c r="F36" s="33">
        <v>58578.147585827995</v>
      </c>
      <c r="G36" s="136">
        <v>0.4208850075997685</v>
      </c>
      <c r="H36" s="33">
        <v>163756.07861465268</v>
      </c>
      <c r="I36" s="136">
        <v>2.262905847578404</v>
      </c>
      <c r="J36" s="33">
        <v>712776.4828132391</v>
      </c>
      <c r="K36" s="137">
        <v>1.4706606099437394</v>
      </c>
    </row>
    <row r="37" spans="1:11" ht="16.5" customHeight="1">
      <c r="A37" s="135" t="s">
        <v>54</v>
      </c>
      <c r="B37" s="33">
        <v>994781.7563391682</v>
      </c>
      <c r="C37" s="136">
        <v>8.213690467812471</v>
      </c>
      <c r="D37" s="33">
        <v>990037.4740673277</v>
      </c>
      <c r="E37" s="136">
        <v>6.513078417794804</v>
      </c>
      <c r="F37" s="33">
        <v>1974891.9072431598</v>
      </c>
      <c r="G37" s="136">
        <v>14.189632647070155</v>
      </c>
      <c r="H37" s="33">
        <v>793088.5420623528</v>
      </c>
      <c r="I37" s="136">
        <v>10.959499730715601</v>
      </c>
      <c r="J37" s="33">
        <v>4752799.679712008</v>
      </c>
      <c r="K37" s="137">
        <v>9.806377517280012</v>
      </c>
    </row>
    <row r="38" spans="1:11" ht="16.5" customHeight="1">
      <c r="A38" s="135" t="s">
        <v>55</v>
      </c>
      <c r="B38" s="33">
        <v>98422.796447112</v>
      </c>
      <c r="C38" s="136">
        <v>0.8126550168833858</v>
      </c>
      <c r="D38" s="33">
        <v>87280.07022151201</v>
      </c>
      <c r="E38" s="136">
        <v>0.5741822471910659</v>
      </c>
      <c r="F38" s="33">
        <v>17671.3048841821</v>
      </c>
      <c r="G38" s="136">
        <v>0.12696863245085288</v>
      </c>
      <c r="H38" s="33">
        <v>0</v>
      </c>
      <c r="I38" s="136">
        <v>0</v>
      </c>
      <c r="J38" s="33">
        <v>203374.1715528061</v>
      </c>
      <c r="K38" s="137">
        <v>0.4196187590283066</v>
      </c>
    </row>
    <row r="39" spans="1:11" ht="16.5" customHeight="1">
      <c r="A39" s="135" t="s">
        <v>113</v>
      </c>
      <c r="B39" s="33">
        <v>52369.7388</v>
      </c>
      <c r="C39" s="136">
        <v>0.43240522018251687</v>
      </c>
      <c r="D39" s="33">
        <v>0</v>
      </c>
      <c r="E39" s="136">
        <v>0</v>
      </c>
      <c r="F39" s="33">
        <v>0</v>
      </c>
      <c r="G39" s="136">
        <v>0</v>
      </c>
      <c r="H39" s="33">
        <v>0</v>
      </c>
      <c r="I39" s="136">
        <v>0</v>
      </c>
      <c r="J39" s="33">
        <v>52369.7388</v>
      </c>
      <c r="K39" s="137">
        <v>0.10805366599950313</v>
      </c>
    </row>
    <row r="40" spans="1:11" ht="16.5" customHeight="1">
      <c r="A40" s="139" t="s">
        <v>51</v>
      </c>
      <c r="B40" s="33">
        <v>2845971.6785222036</v>
      </c>
      <c r="C40" s="136">
        <v>23.498551615548646</v>
      </c>
      <c r="D40" s="33">
        <v>2472421.502264428</v>
      </c>
      <c r="E40" s="136">
        <v>16.265116773746648</v>
      </c>
      <c r="F40" s="33">
        <v>2845098.57513436</v>
      </c>
      <c r="G40" s="136">
        <v>20.442082666800154</v>
      </c>
      <c r="H40" s="33">
        <v>1664783.8031441353</v>
      </c>
      <c r="I40" s="136">
        <v>23.00524679730325</v>
      </c>
      <c r="J40" s="33">
        <v>9828275.559065128</v>
      </c>
      <c r="K40" s="137">
        <v>20.27852780908472</v>
      </c>
    </row>
    <row r="41" spans="1:11" ht="16.5" customHeight="1">
      <c r="A41" s="135" t="s">
        <v>106</v>
      </c>
      <c r="B41" s="33">
        <v>0</v>
      </c>
      <c r="C41" s="136">
        <v>0</v>
      </c>
      <c r="D41" s="33">
        <v>0</v>
      </c>
      <c r="E41" s="136">
        <v>0</v>
      </c>
      <c r="F41" s="33">
        <v>0</v>
      </c>
      <c r="G41" s="136">
        <v>0</v>
      </c>
      <c r="H41" s="33">
        <v>0</v>
      </c>
      <c r="I41" s="136">
        <v>0</v>
      </c>
      <c r="J41" s="33">
        <v>0</v>
      </c>
      <c r="K41" s="137">
        <v>0</v>
      </c>
    </row>
    <row r="42" spans="1:11" ht="16.5" customHeight="1">
      <c r="A42" s="135" t="s">
        <v>56</v>
      </c>
      <c r="B42" s="33">
        <v>0</v>
      </c>
      <c r="C42" s="136">
        <v>0</v>
      </c>
      <c r="D42" s="33">
        <v>0</v>
      </c>
      <c r="E42" s="136">
        <v>0</v>
      </c>
      <c r="F42" s="33">
        <v>0</v>
      </c>
      <c r="G42" s="136">
        <v>0</v>
      </c>
      <c r="H42" s="33">
        <v>0</v>
      </c>
      <c r="I42" s="136">
        <v>0</v>
      </c>
      <c r="J42" s="33">
        <v>0</v>
      </c>
      <c r="K42" s="137">
        <v>0</v>
      </c>
    </row>
    <row r="43" spans="1:11" ht="16.5" customHeight="1">
      <c r="A43" s="135" t="s">
        <v>57</v>
      </c>
      <c r="B43" s="33">
        <v>0</v>
      </c>
      <c r="C43" s="136">
        <v>0</v>
      </c>
      <c r="D43" s="33">
        <v>0</v>
      </c>
      <c r="E43" s="136">
        <v>0</v>
      </c>
      <c r="F43" s="33">
        <v>0</v>
      </c>
      <c r="G43" s="136">
        <v>0</v>
      </c>
      <c r="H43" s="33">
        <v>0</v>
      </c>
      <c r="I43" s="136">
        <v>0</v>
      </c>
      <c r="J43" s="33">
        <v>0</v>
      </c>
      <c r="K43" s="137">
        <v>0</v>
      </c>
    </row>
    <row r="44" spans="1:11" ht="16.5" customHeight="1">
      <c r="A44" s="134" t="s">
        <v>129</v>
      </c>
      <c r="B44" s="51">
        <v>431758.7320604841</v>
      </c>
      <c r="C44" s="132">
        <v>3.5649352828610628</v>
      </c>
      <c r="D44" s="51">
        <v>666677.0674596316</v>
      </c>
      <c r="E44" s="132">
        <v>4.385813803462929</v>
      </c>
      <c r="F44" s="51">
        <v>433174.5322090359</v>
      </c>
      <c r="G44" s="132">
        <v>3.112366535894602</v>
      </c>
      <c r="H44" s="51">
        <v>162533.8281694072</v>
      </c>
      <c r="I44" s="132">
        <v>2.2460158627720395</v>
      </c>
      <c r="J44" s="51">
        <v>1694144.159898559</v>
      </c>
      <c r="K44" s="133">
        <v>3.4955012456294265</v>
      </c>
    </row>
    <row r="45" spans="1:11" ht="16.5" customHeight="1">
      <c r="A45" s="135" t="s">
        <v>58</v>
      </c>
      <c r="B45" s="33">
        <v>414468.50806048414</v>
      </c>
      <c r="C45" s="136">
        <v>3.422173770448764</v>
      </c>
      <c r="D45" s="33">
        <v>666677.0674596316</v>
      </c>
      <c r="E45" s="136">
        <v>4.385813803462929</v>
      </c>
      <c r="F45" s="33">
        <v>433174.5322090359</v>
      </c>
      <c r="G45" s="136">
        <v>3.112366535894602</v>
      </c>
      <c r="H45" s="33">
        <v>119308.2681694072</v>
      </c>
      <c r="I45" s="136">
        <v>1.6486922500160928</v>
      </c>
      <c r="J45" s="33">
        <v>1633628.3758985589</v>
      </c>
      <c r="K45" s="137">
        <v>3.3706399715068587</v>
      </c>
    </row>
    <row r="46" spans="1:11" ht="16.5" customHeight="1">
      <c r="A46" s="135" t="s">
        <v>59</v>
      </c>
      <c r="B46" s="33">
        <v>0</v>
      </c>
      <c r="C46" s="136">
        <v>0</v>
      </c>
      <c r="D46" s="33">
        <v>0</v>
      </c>
      <c r="E46" s="136">
        <v>0</v>
      </c>
      <c r="F46" s="33">
        <v>0</v>
      </c>
      <c r="G46" s="136">
        <v>0</v>
      </c>
      <c r="H46" s="33">
        <v>0</v>
      </c>
      <c r="I46" s="136">
        <v>0</v>
      </c>
      <c r="J46" s="33">
        <v>0</v>
      </c>
      <c r="K46" s="137">
        <v>0</v>
      </c>
    </row>
    <row r="47" spans="1:11" ht="16.5" customHeight="1">
      <c r="A47" s="135" t="s">
        <v>128</v>
      </c>
      <c r="B47" s="33">
        <v>17290.224</v>
      </c>
      <c r="C47" s="136">
        <v>0.14276151241229862</v>
      </c>
      <c r="D47" s="33">
        <v>0</v>
      </c>
      <c r="E47" s="136">
        <v>0</v>
      </c>
      <c r="F47" s="33">
        <v>0</v>
      </c>
      <c r="G47" s="136">
        <v>0</v>
      </c>
      <c r="H47" s="33">
        <v>43225.56</v>
      </c>
      <c r="I47" s="136">
        <v>0.5973236127559466</v>
      </c>
      <c r="J47" s="33">
        <v>60515.784</v>
      </c>
      <c r="K47" s="137">
        <v>0.1248612741225678</v>
      </c>
    </row>
    <row r="48" spans="1:11" ht="16.5" customHeight="1">
      <c r="A48" s="134" t="s">
        <v>60</v>
      </c>
      <c r="B48" s="51">
        <v>400455.82824901957</v>
      </c>
      <c r="C48" s="132">
        <v>3.3064742073410813</v>
      </c>
      <c r="D48" s="51">
        <v>468378.0420186488</v>
      </c>
      <c r="E48" s="132">
        <v>3.081280251249554</v>
      </c>
      <c r="F48" s="51">
        <v>818594.3619636556</v>
      </c>
      <c r="G48" s="132">
        <v>5.881614705405179</v>
      </c>
      <c r="H48" s="51">
        <v>229226.1466354752</v>
      </c>
      <c r="I48" s="132">
        <v>3.167620964226407</v>
      </c>
      <c r="J48" s="51">
        <v>1916654.3788667992</v>
      </c>
      <c r="K48" s="133">
        <v>3.9546031130970287</v>
      </c>
    </row>
    <row r="49" spans="1:11" ht="16.5" customHeight="1">
      <c r="A49" s="135" t="s">
        <v>61</v>
      </c>
      <c r="B49" s="33">
        <v>385549.5316222036</v>
      </c>
      <c r="C49" s="136">
        <v>3.1833962500566306</v>
      </c>
      <c r="D49" s="33">
        <v>456684.05231491174</v>
      </c>
      <c r="E49" s="136">
        <v>3.0043499592633087</v>
      </c>
      <c r="F49" s="33">
        <v>818594.3619636556</v>
      </c>
      <c r="G49" s="136">
        <v>5.881614705405179</v>
      </c>
      <c r="H49" s="33">
        <v>229226.1466354752</v>
      </c>
      <c r="I49" s="136">
        <v>3.167620964226407</v>
      </c>
      <c r="J49" s="33">
        <v>1890054.092536246</v>
      </c>
      <c r="K49" s="137">
        <v>3.8997191568178198</v>
      </c>
    </row>
    <row r="50" spans="1:11" ht="16.5" customHeight="1">
      <c r="A50" s="135" t="s">
        <v>108</v>
      </c>
      <c r="B50" s="33">
        <v>14906.296626816002</v>
      </c>
      <c r="C50" s="136">
        <v>0.12307795728445149</v>
      </c>
      <c r="D50" s="33">
        <v>11693.989703737101</v>
      </c>
      <c r="E50" s="136">
        <v>0.07693029198624579</v>
      </c>
      <c r="F50" s="33">
        <v>0</v>
      </c>
      <c r="G50" s="136">
        <v>0</v>
      </c>
      <c r="H50" s="33">
        <v>0</v>
      </c>
      <c r="I50" s="136">
        <v>0</v>
      </c>
      <c r="J50" s="33">
        <v>26600.286330553103</v>
      </c>
      <c r="K50" s="137">
        <v>0.05488395627920782</v>
      </c>
    </row>
    <row r="51" spans="1:11" ht="16.5" customHeight="1">
      <c r="A51" s="135" t="s">
        <v>62</v>
      </c>
      <c r="B51" s="33">
        <v>0</v>
      </c>
      <c r="C51" s="136">
        <v>0</v>
      </c>
      <c r="D51" s="33">
        <v>0</v>
      </c>
      <c r="E51" s="136">
        <v>0</v>
      </c>
      <c r="F51" s="33">
        <v>0</v>
      </c>
      <c r="G51" s="136">
        <v>0</v>
      </c>
      <c r="H51" s="33">
        <v>0</v>
      </c>
      <c r="I51" s="136">
        <v>0</v>
      </c>
      <c r="J51" s="33">
        <v>0</v>
      </c>
      <c r="K51" s="137">
        <v>0</v>
      </c>
    </row>
    <row r="52" spans="1:11" ht="9" customHeight="1">
      <c r="A52" s="140"/>
      <c r="B52" s="33"/>
      <c r="C52" s="136"/>
      <c r="D52" s="33"/>
      <c r="E52" s="136"/>
      <c r="F52" s="33"/>
      <c r="G52" s="136"/>
      <c r="H52" s="33"/>
      <c r="I52" s="136"/>
      <c r="J52" s="33"/>
      <c r="K52" s="137"/>
    </row>
    <row r="53" spans="1:11" ht="16.5" customHeight="1">
      <c r="A53" s="130" t="s">
        <v>63</v>
      </c>
      <c r="B53" s="51">
        <v>2354870.3311476293</v>
      </c>
      <c r="C53" s="132">
        <v>19.443637630691548</v>
      </c>
      <c r="D53" s="51">
        <v>2945939.6542978203</v>
      </c>
      <c r="E53" s="132">
        <v>19.38021184562575</v>
      </c>
      <c r="F53" s="51">
        <v>2963646.70075415</v>
      </c>
      <c r="G53" s="132">
        <v>21.293853007938335</v>
      </c>
      <c r="H53" s="51">
        <v>1280050.4425864853</v>
      </c>
      <c r="I53" s="132">
        <v>17.688709061851547</v>
      </c>
      <c r="J53" s="51">
        <v>9544507.128786083</v>
      </c>
      <c r="K53" s="133">
        <v>19.693032828793257</v>
      </c>
    </row>
    <row r="54" spans="1:11" ht="16.5" customHeight="1">
      <c r="A54" s="134" t="s">
        <v>40</v>
      </c>
      <c r="B54" s="51">
        <v>493105.2246938996</v>
      </c>
      <c r="C54" s="132">
        <v>4.071459551692764</v>
      </c>
      <c r="D54" s="51">
        <v>0</v>
      </c>
      <c r="E54" s="132">
        <v>0</v>
      </c>
      <c r="F54" s="51">
        <v>38040.667318698</v>
      </c>
      <c r="G54" s="132">
        <v>0.27332285525198147</v>
      </c>
      <c r="H54" s="51">
        <v>37533.195</v>
      </c>
      <c r="I54" s="132">
        <v>0.5186621905112029</v>
      </c>
      <c r="J54" s="51">
        <v>568679.0870125976</v>
      </c>
      <c r="K54" s="133">
        <v>1.1733466986274446</v>
      </c>
    </row>
    <row r="55" spans="1:11" ht="16.5" customHeight="1">
      <c r="A55" s="135" t="s">
        <v>64</v>
      </c>
      <c r="B55" s="33">
        <v>493105.2246938996</v>
      </c>
      <c r="C55" s="136">
        <v>4.071459551692764</v>
      </c>
      <c r="D55" s="33">
        <v>0</v>
      </c>
      <c r="E55" s="136">
        <v>0</v>
      </c>
      <c r="F55" s="33">
        <v>38040.667318698</v>
      </c>
      <c r="G55" s="136">
        <v>0.27332285525198147</v>
      </c>
      <c r="H55" s="33">
        <v>37533.195</v>
      </c>
      <c r="I55" s="136">
        <v>0.5186621905112029</v>
      </c>
      <c r="J55" s="33">
        <v>568679.0870125976</v>
      </c>
      <c r="K55" s="137">
        <v>1.1733466986274446</v>
      </c>
    </row>
    <row r="56" spans="1:11" ht="16.5" customHeight="1">
      <c r="A56" s="134" t="s">
        <v>45</v>
      </c>
      <c r="B56" s="51">
        <v>453138.3408956174</v>
      </c>
      <c r="C56" s="132">
        <v>3.7414619312195203</v>
      </c>
      <c r="D56" s="51">
        <v>661868.9828526098</v>
      </c>
      <c r="E56" s="132">
        <v>4.354183251180626</v>
      </c>
      <c r="F56" s="51">
        <v>474381.0839927612</v>
      </c>
      <c r="G56" s="132">
        <v>3.4084363260026356</v>
      </c>
      <c r="H56" s="51">
        <v>184287.3441142908</v>
      </c>
      <c r="I56" s="141">
        <v>2.54662246530864</v>
      </c>
      <c r="J56" s="51">
        <v>1773675.751855279</v>
      </c>
      <c r="K56" s="133">
        <v>3.659597539989791</v>
      </c>
    </row>
    <row r="57" spans="1:11" ht="16.5" customHeight="1">
      <c r="A57" s="142" t="s">
        <v>104</v>
      </c>
      <c r="B57" s="33">
        <v>70548.335987028</v>
      </c>
      <c r="C57" s="136">
        <v>0.5825018313053152</v>
      </c>
      <c r="D57" s="33">
        <v>70225.81515576</v>
      </c>
      <c r="E57" s="136">
        <v>0.46198881662930175</v>
      </c>
      <c r="F57" s="33">
        <v>269039.3039107862</v>
      </c>
      <c r="G57" s="136">
        <v>1.9330520704024947</v>
      </c>
      <c r="H57" s="33">
        <v>0</v>
      </c>
      <c r="I57" s="143">
        <v>0</v>
      </c>
      <c r="J57" s="33">
        <v>409813.45505357423</v>
      </c>
      <c r="K57" s="137">
        <v>0.8455617157758536</v>
      </c>
    </row>
    <row r="58" spans="1:11" ht="16.5" customHeight="1">
      <c r="A58" s="135" t="s">
        <v>65</v>
      </c>
      <c r="B58" s="33">
        <v>0</v>
      </c>
      <c r="C58" s="136">
        <v>0</v>
      </c>
      <c r="D58" s="33">
        <v>0</v>
      </c>
      <c r="E58" s="136">
        <v>0</v>
      </c>
      <c r="F58" s="33">
        <v>0</v>
      </c>
      <c r="G58" s="136">
        <v>0</v>
      </c>
      <c r="H58" s="33">
        <v>0</v>
      </c>
      <c r="I58" s="136">
        <v>0</v>
      </c>
      <c r="J58" s="33">
        <v>0</v>
      </c>
      <c r="K58" s="137">
        <v>0</v>
      </c>
    </row>
    <row r="59" spans="1:11" ht="16.5" customHeight="1">
      <c r="A59" s="135" t="s">
        <v>118</v>
      </c>
      <c r="B59" s="33">
        <v>0</v>
      </c>
      <c r="C59" s="136">
        <v>0</v>
      </c>
      <c r="D59" s="33">
        <v>0</v>
      </c>
      <c r="E59" s="136">
        <v>0</v>
      </c>
      <c r="F59" s="33">
        <v>0</v>
      </c>
      <c r="G59" s="136">
        <v>0</v>
      </c>
      <c r="H59" s="33">
        <v>0</v>
      </c>
      <c r="I59" s="143">
        <v>0</v>
      </c>
      <c r="J59" s="33">
        <v>0</v>
      </c>
      <c r="K59" s="137">
        <v>0</v>
      </c>
    </row>
    <row r="60" spans="1:11" ht="16.5" customHeight="1">
      <c r="A60" s="135" t="s">
        <v>121</v>
      </c>
      <c r="B60" s="33">
        <v>118691.57212234937</v>
      </c>
      <c r="C60" s="136">
        <v>0.9800097642910826</v>
      </c>
      <c r="D60" s="33">
        <v>44345.0259848498</v>
      </c>
      <c r="E60" s="136">
        <v>0.29172898929968544</v>
      </c>
      <c r="F60" s="33">
        <v>15323.777012535</v>
      </c>
      <c r="G60" s="136">
        <v>0.11010160392880555</v>
      </c>
      <c r="H60" s="33">
        <v>1174.1796042108</v>
      </c>
      <c r="I60" s="143">
        <v>0.016225705420856145</v>
      </c>
      <c r="J60" s="33">
        <v>179534.55472394498</v>
      </c>
      <c r="K60" s="137">
        <v>0.37043084911301233</v>
      </c>
    </row>
    <row r="61" spans="1:11" ht="16.5" customHeight="1">
      <c r="A61" s="139" t="s">
        <v>51</v>
      </c>
      <c r="B61" s="33">
        <v>263898.43278624</v>
      </c>
      <c r="C61" s="136">
        <v>2.178950335623122</v>
      </c>
      <c r="D61" s="33">
        <v>547298.141712</v>
      </c>
      <c r="E61" s="136">
        <v>3.60046544525164</v>
      </c>
      <c r="F61" s="33">
        <v>190018.00306944</v>
      </c>
      <c r="G61" s="136">
        <v>1.3652826516713354</v>
      </c>
      <c r="H61" s="33">
        <v>183113.16451008</v>
      </c>
      <c r="I61" s="136">
        <v>2.5303967598877835</v>
      </c>
      <c r="J61" s="33">
        <v>1184327.74207776</v>
      </c>
      <c r="K61" s="137">
        <v>2.443604975100925</v>
      </c>
    </row>
    <row r="62" spans="1:11" ht="16.5" customHeight="1">
      <c r="A62" s="134" t="s">
        <v>66</v>
      </c>
      <c r="B62" s="51">
        <v>792566.34097368</v>
      </c>
      <c r="C62" s="132">
        <v>6.54404301092248</v>
      </c>
      <c r="D62" s="51">
        <v>1177791.17460816</v>
      </c>
      <c r="E62" s="132">
        <v>7.7482383050562476</v>
      </c>
      <c r="F62" s="51">
        <v>1878308.5301159984</v>
      </c>
      <c r="G62" s="132">
        <v>13.495679405264136</v>
      </c>
      <c r="H62" s="51">
        <v>468030.23304911994</v>
      </c>
      <c r="I62" s="132">
        <v>6.4675971736145925</v>
      </c>
      <c r="J62" s="51">
        <v>4316696.278746959</v>
      </c>
      <c r="K62" s="133">
        <v>8.906572165775666</v>
      </c>
    </row>
    <row r="63" spans="1:11" ht="16.5" customHeight="1">
      <c r="A63" s="139" t="s">
        <v>107</v>
      </c>
      <c r="B63" s="33">
        <v>0</v>
      </c>
      <c r="C63" s="136">
        <v>0</v>
      </c>
      <c r="D63" s="33">
        <v>0</v>
      </c>
      <c r="E63" s="136">
        <v>0</v>
      </c>
      <c r="F63" s="33">
        <v>917316.0384758384</v>
      </c>
      <c r="G63" s="136">
        <v>6.590931665423634</v>
      </c>
      <c r="H63" s="33">
        <v>0</v>
      </c>
      <c r="I63" s="136">
        <v>0</v>
      </c>
      <c r="J63" s="51">
        <v>917316.0384758384</v>
      </c>
      <c r="K63" s="133">
        <v>1.8926838878458487</v>
      </c>
    </row>
    <row r="64" spans="1:11" ht="16.5" customHeight="1">
      <c r="A64" s="139" t="s">
        <v>51</v>
      </c>
      <c r="B64" s="33">
        <v>792566.3409736801</v>
      </c>
      <c r="C64" s="136">
        <v>6.544043010922482</v>
      </c>
      <c r="D64" s="33">
        <v>1177791.17460816</v>
      </c>
      <c r="E64" s="136">
        <v>7.7482383050562476</v>
      </c>
      <c r="F64" s="33">
        <v>960992.49164016</v>
      </c>
      <c r="G64" s="136">
        <v>6.904747739840501</v>
      </c>
      <c r="H64" s="33">
        <v>468030.23304911994</v>
      </c>
      <c r="I64" s="136">
        <v>6.4675971736145925</v>
      </c>
      <c r="J64" s="33">
        <v>3399380.24027112</v>
      </c>
      <c r="K64" s="137">
        <v>7.013888277929816</v>
      </c>
    </row>
    <row r="65" spans="1:11" ht="16.5" customHeight="1">
      <c r="A65" s="134" t="s">
        <v>67</v>
      </c>
      <c r="B65" s="51">
        <v>616060.4245844324</v>
      </c>
      <c r="C65" s="132">
        <v>5.086673136856782</v>
      </c>
      <c r="D65" s="51">
        <v>1106279.4968370502</v>
      </c>
      <c r="E65" s="132">
        <v>7.277790289388875</v>
      </c>
      <c r="F65" s="51">
        <v>572916.419326692</v>
      </c>
      <c r="G65" s="132">
        <v>4.11641442141958</v>
      </c>
      <c r="H65" s="51">
        <v>590199.6704230747</v>
      </c>
      <c r="I65" s="132">
        <v>8.155827232417117</v>
      </c>
      <c r="J65" s="51">
        <v>2885456.011171249</v>
      </c>
      <c r="K65" s="133">
        <v>5.953516424400358</v>
      </c>
    </row>
    <row r="66" spans="1:11" ht="16.5" customHeight="1">
      <c r="A66" s="135" t="s">
        <v>122</v>
      </c>
      <c r="B66" s="33">
        <v>616060.4245844324</v>
      </c>
      <c r="C66" s="136">
        <v>5.086673136856782</v>
      </c>
      <c r="D66" s="33">
        <v>1106279.4968370502</v>
      </c>
      <c r="E66" s="136">
        <v>7.277790289388875</v>
      </c>
      <c r="F66" s="33">
        <v>572916.4193266919</v>
      </c>
      <c r="G66" s="136">
        <v>4.116414421419579</v>
      </c>
      <c r="H66" s="33">
        <v>590199.6704230747</v>
      </c>
      <c r="I66" s="136">
        <v>8.155827232417117</v>
      </c>
      <c r="J66" s="33">
        <v>2885456.011171249</v>
      </c>
      <c r="K66" s="137">
        <v>5.953516424400358</v>
      </c>
    </row>
    <row r="67" spans="1:11" ht="12.75">
      <c r="A67" s="135" t="s">
        <v>58</v>
      </c>
      <c r="B67" s="33">
        <v>0</v>
      </c>
      <c r="C67" s="136">
        <v>0</v>
      </c>
      <c r="D67" s="33">
        <v>0</v>
      </c>
      <c r="E67" s="136">
        <v>0</v>
      </c>
      <c r="F67" s="33">
        <v>0</v>
      </c>
      <c r="G67" s="136">
        <v>0</v>
      </c>
      <c r="H67" s="33">
        <v>0</v>
      </c>
      <c r="I67" s="136">
        <v>0</v>
      </c>
      <c r="J67" s="33">
        <v>0</v>
      </c>
      <c r="K67" s="137">
        <v>0</v>
      </c>
    </row>
    <row r="68" spans="1:11" ht="12.75">
      <c r="A68" s="134" t="s">
        <v>60</v>
      </c>
      <c r="B68" s="33">
        <v>0</v>
      </c>
      <c r="C68" s="136">
        <v>0</v>
      </c>
      <c r="D68" s="33">
        <v>0</v>
      </c>
      <c r="E68" s="136">
        <v>0</v>
      </c>
      <c r="F68" s="33">
        <v>0</v>
      </c>
      <c r="G68" s="136">
        <v>0</v>
      </c>
      <c r="H68" s="33">
        <v>0</v>
      </c>
      <c r="I68" s="136">
        <v>0</v>
      </c>
      <c r="J68" s="33">
        <v>0</v>
      </c>
      <c r="K68" s="137">
        <v>0</v>
      </c>
    </row>
    <row r="69" spans="1:11" ht="12.75">
      <c r="A69" s="135" t="s">
        <v>116</v>
      </c>
      <c r="B69" s="33">
        <v>0</v>
      </c>
      <c r="C69" s="136">
        <v>0</v>
      </c>
      <c r="D69" s="33">
        <v>0</v>
      </c>
      <c r="E69" s="136">
        <v>0</v>
      </c>
      <c r="F69" s="33">
        <v>0</v>
      </c>
      <c r="G69" s="136">
        <v>0</v>
      </c>
      <c r="H69" s="33">
        <v>0</v>
      </c>
      <c r="I69" s="136">
        <v>0</v>
      </c>
      <c r="J69" s="33">
        <v>0</v>
      </c>
      <c r="K69" s="137">
        <v>0</v>
      </c>
    </row>
    <row r="70" spans="1:11" ht="9" customHeight="1">
      <c r="A70" s="140"/>
      <c r="B70" s="33"/>
      <c r="C70" s="136"/>
      <c r="D70" s="33"/>
      <c r="E70" s="136"/>
      <c r="F70" s="33"/>
      <c r="G70" s="136"/>
      <c r="H70" s="33"/>
      <c r="I70" s="136"/>
      <c r="J70" s="33"/>
      <c r="K70" s="137"/>
    </row>
    <row r="71" spans="1:11" ht="16.5" customHeight="1">
      <c r="A71" s="144" t="s">
        <v>68</v>
      </c>
      <c r="B71" s="145">
        <v>-10407.307694052599</v>
      </c>
      <c r="C71" s="146">
        <v>-0.08593081191678612</v>
      </c>
      <c r="D71" s="145">
        <v>-28108.106074958</v>
      </c>
      <c r="E71" s="146">
        <v>-0.18491249456426762</v>
      </c>
      <c r="F71" s="145">
        <v>-43916.5011566798</v>
      </c>
      <c r="G71" s="146">
        <v>-0.3155408234103371</v>
      </c>
      <c r="H71" s="145">
        <v>-20508.0472422313</v>
      </c>
      <c r="I71" s="146">
        <v>-0.283395770217881</v>
      </c>
      <c r="J71" s="145">
        <v>-102939.9621679217</v>
      </c>
      <c r="K71" s="147">
        <v>-0.21239441984946655</v>
      </c>
    </row>
    <row r="72" spans="1:11" ht="16.5" customHeight="1">
      <c r="A72" s="130" t="s">
        <v>69</v>
      </c>
      <c r="B72" s="51">
        <v>12111264.239107681</v>
      </c>
      <c r="C72" s="132">
        <v>100.00000000000001</v>
      </c>
      <c r="D72" s="51">
        <v>15200760.847011792</v>
      </c>
      <c r="E72" s="132">
        <v>99.99999999999999</v>
      </c>
      <c r="F72" s="51">
        <v>13917850.844792176</v>
      </c>
      <c r="G72" s="132">
        <v>100.00000000000001</v>
      </c>
      <c r="H72" s="51">
        <v>7236539.6372939</v>
      </c>
      <c r="I72" s="132">
        <v>100</v>
      </c>
      <c r="J72" s="51">
        <v>48466415.56820554</v>
      </c>
      <c r="K72" s="133">
        <v>100</v>
      </c>
    </row>
    <row r="73" spans="1:11" ht="16.5" customHeight="1">
      <c r="A73" s="130" t="s">
        <v>9</v>
      </c>
      <c r="B73" s="51">
        <v>11992949.229777778</v>
      </c>
      <c r="C73" s="132">
        <v>99.02309943046357</v>
      </c>
      <c r="D73" s="51">
        <v>15056950.060894221</v>
      </c>
      <c r="E73" s="132">
        <v>99.05392376365265</v>
      </c>
      <c r="F73" s="51">
        <v>13781351.936665965</v>
      </c>
      <c r="G73" s="132">
        <v>99.01925297484212</v>
      </c>
      <c r="H73" s="51">
        <v>7165666.312819933</v>
      </c>
      <c r="I73" s="132">
        <v>99.02061858255128</v>
      </c>
      <c r="J73" s="51">
        <v>47996917.5401579</v>
      </c>
      <c r="K73" s="133">
        <v>99.03129203481753</v>
      </c>
    </row>
    <row r="74" spans="1:11" ht="16.5" customHeight="1">
      <c r="A74" s="130" t="s">
        <v>70</v>
      </c>
      <c r="B74" s="51">
        <v>118315.009329905</v>
      </c>
      <c r="C74" s="132">
        <v>0.9769005695364307</v>
      </c>
      <c r="D74" s="51">
        <v>143810.7861175705</v>
      </c>
      <c r="E74" s="132">
        <v>0.9460762363473487</v>
      </c>
      <c r="F74" s="51">
        <v>136498.9081262101</v>
      </c>
      <c r="G74" s="132">
        <v>0.9807470251578796</v>
      </c>
      <c r="H74" s="51">
        <v>70873.3244739682</v>
      </c>
      <c r="I74" s="132">
        <v>0.9793814174487301</v>
      </c>
      <c r="J74" s="51">
        <v>469498.0280476538</v>
      </c>
      <c r="K74" s="133">
        <v>0.9687079651824906</v>
      </c>
    </row>
    <row r="75" spans="1:11" ht="4.5" customHeight="1" thickBot="1">
      <c r="A75" s="148"/>
      <c r="B75" s="149"/>
      <c r="C75" s="149"/>
      <c r="D75" s="149"/>
      <c r="E75" s="149"/>
      <c r="F75" s="149"/>
      <c r="G75" s="149"/>
      <c r="H75" s="149"/>
      <c r="I75" s="149"/>
      <c r="J75" s="149"/>
      <c r="K75" s="150"/>
    </row>
    <row r="76" spans="1:11" ht="12.75">
      <c r="A76" s="188" t="s">
        <v>123</v>
      </c>
      <c r="B76" s="189"/>
      <c r="C76" s="190"/>
      <c r="D76" s="191"/>
      <c r="E76" s="190"/>
      <c r="F76" s="190"/>
      <c r="G76" s="190"/>
      <c r="H76" s="190"/>
      <c r="I76" s="190"/>
      <c r="J76" s="192"/>
      <c r="K76" s="192"/>
    </row>
    <row r="77" spans="1:11" ht="12.75">
      <c r="A77" s="188" t="s">
        <v>124</v>
      </c>
      <c r="B77" s="188"/>
      <c r="C77" s="193"/>
      <c r="D77" s="193"/>
      <c r="E77" s="193"/>
      <c r="F77" s="193"/>
      <c r="G77" s="193"/>
      <c r="H77" s="193"/>
      <c r="I77" s="193"/>
      <c r="J77" s="188"/>
      <c r="K77" s="188"/>
    </row>
    <row r="78" spans="1:11" ht="12.75">
      <c r="A78" s="188" t="s">
        <v>125</v>
      </c>
      <c r="B78" s="194"/>
      <c r="C78" s="194"/>
      <c r="D78" s="194"/>
      <c r="E78" s="194"/>
      <c r="F78" s="194"/>
      <c r="G78" s="194"/>
      <c r="H78" s="195"/>
      <c r="I78" s="194"/>
      <c r="J78" s="194"/>
      <c r="K78" s="194"/>
    </row>
    <row r="79" spans="1:13" ht="12.75">
      <c r="A79" s="188" t="s">
        <v>126</v>
      </c>
      <c r="B79" s="194"/>
      <c r="C79" s="194"/>
      <c r="D79" s="196"/>
      <c r="E79" s="196"/>
      <c r="F79" s="196"/>
      <c r="G79" s="196"/>
      <c r="H79" s="196"/>
      <c r="I79" s="196"/>
      <c r="J79" s="196"/>
      <c r="K79" s="196"/>
      <c r="L79" s="151"/>
      <c r="M79" s="152"/>
    </row>
    <row r="80" spans="1:11" ht="12.75">
      <c r="A80" s="188" t="s">
        <v>127</v>
      </c>
      <c r="B80" s="194"/>
      <c r="C80" s="194"/>
      <c r="D80" s="196"/>
      <c r="E80" s="196"/>
      <c r="F80" s="196"/>
      <c r="G80" s="196"/>
      <c r="H80" s="196"/>
      <c r="I80" s="196"/>
      <c r="J80" s="196"/>
      <c r="K80" s="196"/>
    </row>
  </sheetData>
  <sheetProtection/>
  <mergeCells count="5">
    <mergeCell ref="J12:K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5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7:M80"/>
  <sheetViews>
    <sheetView zoomScalePageLayoutView="0" workbookViewId="0" topLeftCell="A7">
      <pane xSplit="1" ySplit="7" topLeftCell="B1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35" sqref="A35"/>
    </sheetView>
  </sheetViews>
  <sheetFormatPr defaultColWidth="11.421875" defaultRowHeight="12.75"/>
  <cols>
    <col min="1" max="1" width="50.8515625" style="107" customWidth="1"/>
    <col min="2" max="2" width="10.8515625" style="107" customWidth="1"/>
    <col min="3" max="3" width="6.00390625" style="107" bestFit="1" customWidth="1"/>
    <col min="4" max="4" width="11.00390625" style="107" customWidth="1"/>
    <col min="5" max="5" width="6.7109375" style="107" customWidth="1"/>
    <col min="6" max="6" width="10.140625" style="107" customWidth="1"/>
    <col min="7" max="7" width="6.00390625" style="107" bestFit="1" customWidth="1"/>
    <col min="8" max="8" width="10.140625" style="107" customWidth="1"/>
    <col min="9" max="9" width="6.00390625" style="107" bestFit="1" customWidth="1"/>
    <col min="10" max="10" width="10.8515625" style="107" customWidth="1"/>
    <col min="11" max="11" width="5.7109375" style="107" customWidth="1"/>
    <col min="12" max="16384" width="11.421875" style="107" customWidth="1"/>
  </cols>
  <sheetData>
    <row r="6" ht="12.75" thickBot="1"/>
    <row r="7" spans="1:11" s="112" customFormat="1" ht="15">
      <c r="A7" s="108" t="s">
        <v>73</v>
      </c>
      <c r="B7" s="109"/>
      <c r="C7" s="110"/>
      <c r="D7" s="110"/>
      <c r="E7" s="110"/>
      <c r="F7" s="110"/>
      <c r="G7" s="110"/>
      <c r="H7" s="110"/>
      <c r="I7" s="110"/>
      <c r="J7" s="110"/>
      <c r="K7" s="111"/>
    </row>
    <row r="8" spans="1:11" s="112" customFormat="1" ht="28.5">
      <c r="A8" s="113" t="s">
        <v>74</v>
      </c>
      <c r="B8" s="114"/>
      <c r="C8" s="115"/>
      <c r="D8" s="115"/>
      <c r="E8" s="115"/>
      <c r="F8" s="115"/>
      <c r="G8" s="115"/>
      <c r="H8" s="115"/>
      <c r="I8" s="115"/>
      <c r="J8" s="115"/>
      <c r="K8" s="116"/>
    </row>
    <row r="9" spans="1:11" s="112" customFormat="1" ht="15">
      <c r="A9" s="117">
        <f>+Fondo1!A9</f>
        <v>40207</v>
      </c>
      <c r="B9" s="114"/>
      <c r="C9" s="115"/>
      <c r="D9" s="115"/>
      <c r="E9" s="115"/>
      <c r="F9" s="115"/>
      <c r="G9" s="115"/>
      <c r="H9" s="115"/>
      <c r="I9" s="115"/>
      <c r="J9" s="115"/>
      <c r="K9" s="116"/>
    </row>
    <row r="10" spans="1:11" s="112" customFormat="1" ht="15">
      <c r="A10" s="118" t="s">
        <v>36</v>
      </c>
      <c r="B10" s="114"/>
      <c r="C10" s="115"/>
      <c r="D10" s="115"/>
      <c r="E10" s="115"/>
      <c r="F10" s="115"/>
      <c r="G10" s="115"/>
      <c r="H10" s="115"/>
      <c r="I10" s="115"/>
      <c r="J10" s="115"/>
      <c r="K10" s="116"/>
    </row>
    <row r="11" spans="1:11" ht="4.5" customHeight="1" thickBot="1">
      <c r="A11" s="119"/>
      <c r="B11" s="120"/>
      <c r="C11" s="121"/>
      <c r="D11" s="121"/>
      <c r="E11" s="121"/>
      <c r="F11" s="121"/>
      <c r="G11" s="121"/>
      <c r="H11" s="121"/>
      <c r="I11" s="121"/>
      <c r="J11" s="121"/>
      <c r="K11" s="122"/>
    </row>
    <row r="12" spans="1:11" ht="13.5">
      <c r="A12" s="123"/>
      <c r="B12" s="237" t="s">
        <v>23</v>
      </c>
      <c r="C12" s="237"/>
      <c r="D12" s="237" t="s">
        <v>24</v>
      </c>
      <c r="E12" s="237"/>
      <c r="F12" s="239" t="s">
        <v>25</v>
      </c>
      <c r="G12" s="239"/>
      <c r="H12" s="237" t="s">
        <v>26</v>
      </c>
      <c r="I12" s="237"/>
      <c r="J12" s="237" t="s">
        <v>14</v>
      </c>
      <c r="K12" s="238"/>
    </row>
    <row r="13" spans="1:11" ht="12.75">
      <c r="A13" s="124"/>
      <c r="B13" s="125" t="s">
        <v>37</v>
      </c>
      <c r="C13" s="125" t="s">
        <v>38</v>
      </c>
      <c r="D13" s="125" t="s">
        <v>37</v>
      </c>
      <c r="E13" s="125" t="s">
        <v>38</v>
      </c>
      <c r="F13" s="126" t="s">
        <v>37</v>
      </c>
      <c r="G13" s="126" t="s">
        <v>38</v>
      </c>
      <c r="H13" s="125" t="s">
        <v>37</v>
      </c>
      <c r="I13" s="125" t="s">
        <v>38</v>
      </c>
      <c r="J13" s="125" t="s">
        <v>37</v>
      </c>
      <c r="K13" s="127" t="s">
        <v>38</v>
      </c>
    </row>
    <row r="14" spans="1:11" ht="6" customHeight="1">
      <c r="A14" s="123"/>
      <c r="B14" s="128"/>
      <c r="C14" s="128"/>
      <c r="D14" s="128"/>
      <c r="E14" s="128"/>
      <c r="F14" s="128"/>
      <c r="G14" s="128"/>
      <c r="H14" s="128"/>
      <c r="I14" s="128"/>
      <c r="J14" s="128"/>
      <c r="K14" s="129"/>
    </row>
    <row r="15" spans="1:11" ht="16.5" customHeight="1">
      <c r="A15" s="130" t="s">
        <v>39</v>
      </c>
      <c r="B15" s="131">
        <v>1546923.3151406858</v>
      </c>
      <c r="C15" s="132">
        <v>70.0846670611734</v>
      </c>
      <c r="D15" s="51">
        <v>2778806.1990236067</v>
      </c>
      <c r="E15" s="132">
        <v>71.64733499935119</v>
      </c>
      <c r="F15" s="51">
        <v>3809434.3630085755</v>
      </c>
      <c r="G15" s="132">
        <v>75.17685048075093</v>
      </c>
      <c r="H15" s="51">
        <v>1437660.9872527958</v>
      </c>
      <c r="I15" s="132">
        <v>78.31795003508265</v>
      </c>
      <c r="J15" s="51">
        <v>9572824.864425663</v>
      </c>
      <c r="K15" s="133">
        <v>73.70151568603288</v>
      </c>
    </row>
    <row r="16" spans="1:11" ht="16.5" customHeight="1">
      <c r="A16" s="134" t="s">
        <v>40</v>
      </c>
      <c r="B16" s="51">
        <v>135138.1069606461</v>
      </c>
      <c r="C16" s="132">
        <v>6.122546050547287</v>
      </c>
      <c r="D16" s="51">
        <v>454189.9793673654</v>
      </c>
      <c r="E16" s="132">
        <v>11.710604941257216</v>
      </c>
      <c r="F16" s="51">
        <v>94802.94885889861</v>
      </c>
      <c r="G16" s="132">
        <v>1.8708780444430657</v>
      </c>
      <c r="H16" s="51">
        <v>156820.02955933328</v>
      </c>
      <c r="I16" s="132">
        <v>8.542920304874652</v>
      </c>
      <c r="J16" s="51">
        <v>840951.0647462434</v>
      </c>
      <c r="K16" s="133">
        <v>6.474511856986727</v>
      </c>
    </row>
    <row r="17" spans="1:11" ht="16.5" customHeight="1">
      <c r="A17" s="135" t="s">
        <v>112</v>
      </c>
      <c r="B17" s="33">
        <v>77973.9308322</v>
      </c>
      <c r="C17" s="136">
        <v>3.532674779892824</v>
      </c>
      <c r="D17" s="33">
        <v>0</v>
      </c>
      <c r="E17" s="136">
        <v>0</v>
      </c>
      <c r="F17" s="33">
        <v>9984.638924</v>
      </c>
      <c r="G17" s="136">
        <v>0.19704072467625405</v>
      </c>
      <c r="H17" s="33">
        <v>0</v>
      </c>
      <c r="I17" s="136">
        <v>0</v>
      </c>
      <c r="J17" s="33">
        <v>87958.5697562</v>
      </c>
      <c r="K17" s="137">
        <v>0.6771961255343126</v>
      </c>
    </row>
    <row r="18" spans="1:11" ht="16.5" customHeight="1">
      <c r="A18" s="135" t="s">
        <v>42</v>
      </c>
      <c r="B18" s="33">
        <v>57164.17612844611</v>
      </c>
      <c r="C18" s="136">
        <v>2.589871270654463</v>
      </c>
      <c r="D18" s="33">
        <v>454189.9793673654</v>
      </c>
      <c r="E18" s="136">
        <v>11.710604941257216</v>
      </c>
      <c r="F18" s="33">
        <v>84818.30993489861</v>
      </c>
      <c r="G18" s="136">
        <v>1.6738373197668115</v>
      </c>
      <c r="H18" s="33">
        <v>156820.02955933328</v>
      </c>
      <c r="I18" s="136">
        <v>8.542920304874652</v>
      </c>
      <c r="J18" s="33">
        <v>752992.4949900433</v>
      </c>
      <c r="K18" s="137">
        <v>5.7973157314524135</v>
      </c>
    </row>
    <row r="19" spans="1:11" ht="16.5" customHeight="1">
      <c r="A19" s="135" t="s">
        <v>43</v>
      </c>
      <c r="B19" s="33">
        <v>0</v>
      </c>
      <c r="C19" s="136">
        <v>0</v>
      </c>
      <c r="D19" s="33">
        <v>0</v>
      </c>
      <c r="E19" s="136">
        <v>0</v>
      </c>
      <c r="F19" s="33">
        <v>0</v>
      </c>
      <c r="G19" s="136">
        <v>0</v>
      </c>
      <c r="H19" s="33">
        <v>0</v>
      </c>
      <c r="I19" s="136">
        <v>0</v>
      </c>
      <c r="J19" s="33">
        <v>0</v>
      </c>
      <c r="K19" s="137">
        <v>0</v>
      </c>
    </row>
    <row r="20" spans="1:11" ht="16.5" customHeight="1">
      <c r="A20" s="135" t="s">
        <v>44</v>
      </c>
      <c r="B20" s="33">
        <v>0</v>
      </c>
      <c r="C20" s="136">
        <v>0</v>
      </c>
      <c r="D20" s="33">
        <v>0</v>
      </c>
      <c r="E20" s="136">
        <v>0</v>
      </c>
      <c r="F20" s="33">
        <v>0</v>
      </c>
      <c r="G20" s="136">
        <v>0</v>
      </c>
      <c r="H20" s="33">
        <v>0</v>
      </c>
      <c r="I20" s="136">
        <v>0</v>
      </c>
      <c r="J20" s="33">
        <v>0</v>
      </c>
      <c r="K20" s="137">
        <v>0</v>
      </c>
    </row>
    <row r="21" spans="1:11" ht="16.5" customHeight="1">
      <c r="A21" s="134" t="s">
        <v>45</v>
      </c>
      <c r="B21" s="51">
        <v>381272.72800036427</v>
      </c>
      <c r="C21" s="132">
        <v>17.273882900252662</v>
      </c>
      <c r="D21" s="51">
        <v>575733.6611822209</v>
      </c>
      <c r="E21" s="132">
        <v>14.844425821282364</v>
      </c>
      <c r="F21" s="51">
        <v>892851.6653731471</v>
      </c>
      <c r="G21" s="132">
        <v>17.61987994885304</v>
      </c>
      <c r="H21" s="51">
        <v>332669.32676837867</v>
      </c>
      <c r="I21" s="132">
        <v>18.122478068933766</v>
      </c>
      <c r="J21" s="51">
        <v>2182527.381324111</v>
      </c>
      <c r="K21" s="133">
        <v>16.80335515461308</v>
      </c>
    </row>
    <row r="22" spans="1:12" ht="16.5" customHeight="1">
      <c r="A22" s="135" t="s">
        <v>119</v>
      </c>
      <c r="B22" s="33">
        <v>143378.7441425378</v>
      </c>
      <c r="C22" s="136">
        <v>6.495895076715581</v>
      </c>
      <c r="D22" s="33">
        <v>90679.32389507232</v>
      </c>
      <c r="E22" s="136">
        <v>2.3380298701319124</v>
      </c>
      <c r="F22" s="33">
        <v>47006.894269947996</v>
      </c>
      <c r="G22" s="136">
        <v>0.9276522248057417</v>
      </c>
      <c r="H22" s="33">
        <v>40053.0723036763</v>
      </c>
      <c r="I22" s="136">
        <v>2.181929219227878</v>
      </c>
      <c r="J22" s="33">
        <v>321118.0346112344</v>
      </c>
      <c r="K22" s="137">
        <v>2.472299054892181</v>
      </c>
      <c r="L22" s="138"/>
    </row>
    <row r="23" spans="1:11" ht="16.5" customHeight="1">
      <c r="A23" s="135" t="s">
        <v>120</v>
      </c>
      <c r="B23" s="33">
        <v>0</v>
      </c>
      <c r="C23" s="136">
        <v>0</v>
      </c>
      <c r="D23" s="33">
        <v>26208.801790875</v>
      </c>
      <c r="E23" s="136">
        <v>0.6757545029596589</v>
      </c>
      <c r="F23" s="33">
        <v>0</v>
      </c>
      <c r="G23" s="136">
        <v>0</v>
      </c>
      <c r="H23" s="33">
        <v>494.1737033674</v>
      </c>
      <c r="I23" s="136">
        <v>0.02692058263536532</v>
      </c>
      <c r="J23" s="33">
        <v>26702.9754942424</v>
      </c>
      <c r="K23" s="137">
        <v>0.2055871485298226</v>
      </c>
    </row>
    <row r="24" spans="1:11" ht="16.5" customHeight="1">
      <c r="A24" s="135" t="s">
        <v>114</v>
      </c>
      <c r="B24" s="33">
        <v>17478.88505</v>
      </c>
      <c r="C24" s="136">
        <v>0.7918956468881994</v>
      </c>
      <c r="D24" s="33">
        <v>52117.6556250391</v>
      </c>
      <c r="E24" s="136">
        <v>1.3437752993569863</v>
      </c>
      <c r="F24" s="33">
        <v>0</v>
      </c>
      <c r="G24" s="136">
        <v>0</v>
      </c>
      <c r="H24" s="33">
        <v>13385.271962982803</v>
      </c>
      <c r="I24" s="136">
        <v>0.7291754245944125</v>
      </c>
      <c r="J24" s="33">
        <v>82981.8126380219</v>
      </c>
      <c r="K24" s="137">
        <v>0.6388798972520996</v>
      </c>
    </row>
    <row r="25" spans="1:11" ht="16.5" customHeight="1">
      <c r="A25" s="135" t="s">
        <v>46</v>
      </c>
      <c r="B25" s="33">
        <v>371.9057830866</v>
      </c>
      <c r="C25" s="136">
        <v>0.01684950555120365</v>
      </c>
      <c r="D25" s="33">
        <v>0</v>
      </c>
      <c r="E25" s="136">
        <v>0</v>
      </c>
      <c r="F25" s="33">
        <v>0</v>
      </c>
      <c r="G25" s="136">
        <v>0</v>
      </c>
      <c r="H25" s="33">
        <v>184.17465477</v>
      </c>
      <c r="I25" s="136">
        <v>0.010033089537727805</v>
      </c>
      <c r="J25" s="33">
        <v>556.0804378566</v>
      </c>
      <c r="K25" s="137">
        <v>0.004281282870397853</v>
      </c>
    </row>
    <row r="26" spans="1:11" ht="16.5" customHeight="1">
      <c r="A26" s="135" t="s">
        <v>47</v>
      </c>
      <c r="B26" s="33">
        <v>19452.3843575043</v>
      </c>
      <c r="C26" s="136">
        <v>0.8813066994970458</v>
      </c>
      <c r="D26" s="33">
        <v>0</v>
      </c>
      <c r="E26" s="136">
        <v>0</v>
      </c>
      <c r="F26" s="33">
        <v>47766.841475619505</v>
      </c>
      <c r="G26" s="136">
        <v>0.9426493167647987</v>
      </c>
      <c r="H26" s="33">
        <v>11263.8743665226</v>
      </c>
      <c r="I26" s="136">
        <v>0.6136102722829516</v>
      </c>
      <c r="J26" s="33">
        <v>78483.1001996464</v>
      </c>
      <c r="K26" s="137">
        <v>0.6042441517914231</v>
      </c>
    </row>
    <row r="27" spans="1:11" ht="16.5" customHeight="1">
      <c r="A27" s="135" t="s">
        <v>48</v>
      </c>
      <c r="B27" s="33">
        <v>812.899380177</v>
      </c>
      <c r="C27" s="136">
        <v>0.036829092855684274</v>
      </c>
      <c r="D27" s="33">
        <v>5693.8611190272</v>
      </c>
      <c r="E27" s="136">
        <v>0.14680763817860504</v>
      </c>
      <c r="F27" s="33">
        <v>0</v>
      </c>
      <c r="G27" s="136">
        <v>0</v>
      </c>
      <c r="H27" s="33">
        <v>6369.717079874999</v>
      </c>
      <c r="I27" s="136">
        <v>0.3469963979147356</v>
      </c>
      <c r="J27" s="33">
        <v>12876.477579079201</v>
      </c>
      <c r="K27" s="137">
        <v>0.09913645425626348</v>
      </c>
    </row>
    <row r="28" spans="1:11" ht="16.5" customHeight="1">
      <c r="A28" s="135" t="s">
        <v>49</v>
      </c>
      <c r="B28" s="33">
        <v>0</v>
      </c>
      <c r="C28" s="136">
        <v>0</v>
      </c>
      <c r="D28" s="33">
        <v>0</v>
      </c>
      <c r="E28" s="136">
        <v>0</v>
      </c>
      <c r="F28" s="33">
        <v>0</v>
      </c>
      <c r="G28" s="136">
        <v>0</v>
      </c>
      <c r="H28" s="33">
        <v>0</v>
      </c>
      <c r="I28" s="136">
        <v>0</v>
      </c>
      <c r="J28" s="33">
        <v>0</v>
      </c>
      <c r="K28" s="137">
        <v>0</v>
      </c>
    </row>
    <row r="29" spans="1:11" ht="16.5" customHeight="1">
      <c r="A29" s="135" t="s">
        <v>50</v>
      </c>
      <c r="B29" s="33">
        <v>0</v>
      </c>
      <c r="C29" s="136">
        <v>0</v>
      </c>
      <c r="D29" s="33">
        <v>0</v>
      </c>
      <c r="E29" s="136">
        <v>0</v>
      </c>
      <c r="F29" s="33">
        <v>1.1783106459000001</v>
      </c>
      <c r="G29" s="136">
        <v>2.3253237831545743E-05</v>
      </c>
      <c r="H29" s="33">
        <v>0</v>
      </c>
      <c r="I29" s="136">
        <v>0</v>
      </c>
      <c r="J29" s="33">
        <v>1.1783106459000001</v>
      </c>
      <c r="K29" s="137">
        <v>9.071855150567271E-06</v>
      </c>
    </row>
    <row r="30" spans="1:11" ht="16.5" customHeight="1">
      <c r="A30" s="139" t="s">
        <v>51</v>
      </c>
      <c r="B30" s="33">
        <v>199777.90928705854</v>
      </c>
      <c r="C30" s="136">
        <v>9.051106878744948</v>
      </c>
      <c r="D30" s="33">
        <v>401034.0187522073</v>
      </c>
      <c r="E30" s="136">
        <v>10.340058510655203</v>
      </c>
      <c r="F30" s="33">
        <v>798076.7513169337</v>
      </c>
      <c r="G30" s="136">
        <v>15.749555154044668</v>
      </c>
      <c r="H30" s="33">
        <v>260919.04269718463</v>
      </c>
      <c r="I30" s="136">
        <v>14.2138130827407</v>
      </c>
      <c r="J30" s="33">
        <v>1659807.7220533842</v>
      </c>
      <c r="K30" s="137">
        <v>12.778918093165743</v>
      </c>
    </row>
    <row r="31" spans="1:11" ht="16.5" customHeight="1">
      <c r="A31" s="135" t="s">
        <v>105</v>
      </c>
      <c r="B31" s="33">
        <v>0</v>
      </c>
      <c r="C31" s="136">
        <v>0</v>
      </c>
      <c r="D31" s="33">
        <v>0</v>
      </c>
      <c r="E31" s="136">
        <v>0</v>
      </c>
      <c r="F31" s="33">
        <v>0</v>
      </c>
      <c r="G31" s="136">
        <v>0</v>
      </c>
      <c r="H31" s="33">
        <v>0</v>
      </c>
      <c r="I31" s="136">
        <v>0</v>
      </c>
      <c r="J31" s="33">
        <v>0</v>
      </c>
      <c r="K31" s="137">
        <v>0</v>
      </c>
    </row>
    <row r="32" spans="1:11" ht="16.5" customHeight="1">
      <c r="A32" s="135" t="s">
        <v>92</v>
      </c>
      <c r="B32" s="33">
        <v>0</v>
      </c>
      <c r="C32" s="136">
        <v>0</v>
      </c>
      <c r="D32" s="33">
        <v>0</v>
      </c>
      <c r="E32" s="136">
        <v>0</v>
      </c>
      <c r="F32" s="33">
        <v>0</v>
      </c>
      <c r="G32" s="136">
        <v>0</v>
      </c>
      <c r="H32" s="33">
        <v>0</v>
      </c>
      <c r="I32" s="136">
        <v>0</v>
      </c>
      <c r="J32" s="33">
        <v>0</v>
      </c>
      <c r="K32" s="137">
        <v>0</v>
      </c>
    </row>
    <row r="33" spans="1:11" ht="16.5" customHeight="1">
      <c r="A33" s="134" t="s">
        <v>52</v>
      </c>
      <c r="B33" s="51">
        <v>902900.3359793676</v>
      </c>
      <c r="C33" s="132">
        <v>40.90666215783333</v>
      </c>
      <c r="D33" s="51">
        <v>1516139.7083593914</v>
      </c>
      <c r="E33" s="132">
        <v>39.09138018650328</v>
      </c>
      <c r="F33" s="51">
        <v>2491888.090889936</v>
      </c>
      <c r="G33" s="132">
        <v>49.175882971677524</v>
      </c>
      <c r="H33" s="51">
        <v>897329.5207376193</v>
      </c>
      <c r="I33" s="132">
        <v>48.88287933890783</v>
      </c>
      <c r="J33" s="51">
        <v>5808257.6559663145</v>
      </c>
      <c r="K33" s="133">
        <v>44.71798019940116</v>
      </c>
    </row>
    <row r="34" spans="1:11" ht="16.5" customHeight="1">
      <c r="A34" s="135" t="s">
        <v>53</v>
      </c>
      <c r="B34" s="33">
        <v>0</v>
      </c>
      <c r="C34" s="136">
        <v>0</v>
      </c>
      <c r="D34" s="33">
        <v>0</v>
      </c>
      <c r="E34" s="136">
        <v>0</v>
      </c>
      <c r="F34" s="33">
        <v>0</v>
      </c>
      <c r="G34" s="136">
        <v>0</v>
      </c>
      <c r="H34" s="33">
        <v>0</v>
      </c>
      <c r="I34" s="136">
        <v>0</v>
      </c>
      <c r="J34" s="33">
        <v>0</v>
      </c>
      <c r="K34" s="137">
        <v>0</v>
      </c>
    </row>
    <row r="35" spans="1:11" ht="16.5" customHeight="1">
      <c r="A35" s="135" t="s">
        <v>145</v>
      </c>
      <c r="B35" s="33">
        <v>0</v>
      </c>
      <c r="C35" s="136">
        <v>0</v>
      </c>
      <c r="D35" s="33">
        <v>0</v>
      </c>
      <c r="E35" s="136">
        <v>0</v>
      </c>
      <c r="F35" s="33">
        <v>0</v>
      </c>
      <c r="G35" s="136">
        <v>0</v>
      </c>
      <c r="H35" s="33">
        <v>0</v>
      </c>
      <c r="I35" s="136">
        <v>0</v>
      </c>
      <c r="J35" s="33">
        <v>0</v>
      </c>
      <c r="K35" s="137">
        <v>0</v>
      </c>
    </row>
    <row r="36" spans="1:11" ht="16.5" customHeight="1">
      <c r="A36" s="135" t="s">
        <v>115</v>
      </c>
      <c r="B36" s="33">
        <v>0</v>
      </c>
      <c r="C36" s="136">
        <v>0</v>
      </c>
      <c r="D36" s="33">
        <v>0</v>
      </c>
      <c r="E36" s="136">
        <v>0</v>
      </c>
      <c r="F36" s="33">
        <v>0</v>
      </c>
      <c r="G36" s="136">
        <v>0</v>
      </c>
      <c r="H36" s="33">
        <v>13918.3952362716</v>
      </c>
      <c r="I36" s="136">
        <v>0.7582178221068867</v>
      </c>
      <c r="J36" s="33">
        <v>13918.3952362716</v>
      </c>
      <c r="K36" s="137">
        <v>0.10715821498443569</v>
      </c>
    </row>
    <row r="37" spans="1:11" ht="16.5" customHeight="1">
      <c r="A37" s="135" t="s">
        <v>54</v>
      </c>
      <c r="B37" s="33">
        <v>11090.6962500059</v>
      </c>
      <c r="C37" s="136">
        <v>0.5024733589250848</v>
      </c>
      <c r="D37" s="33">
        <v>58787.43275177489</v>
      </c>
      <c r="E37" s="136">
        <v>1.5157454627811788</v>
      </c>
      <c r="F37" s="33">
        <v>308761.9143754892</v>
      </c>
      <c r="G37" s="136">
        <v>6.09322698838277</v>
      </c>
      <c r="H37" s="33">
        <v>63469.5025987174</v>
      </c>
      <c r="I37" s="136">
        <v>3.4575615373527837</v>
      </c>
      <c r="J37" s="33">
        <v>442109.5459759874</v>
      </c>
      <c r="K37" s="137">
        <v>3.4038169609456284</v>
      </c>
    </row>
    <row r="38" spans="1:11" ht="16.5" customHeight="1">
      <c r="A38" s="135" t="s">
        <v>55</v>
      </c>
      <c r="B38" s="33">
        <v>4630.1811983915995</v>
      </c>
      <c r="C38" s="136">
        <v>0.20977426905784782</v>
      </c>
      <c r="D38" s="33">
        <v>0</v>
      </c>
      <c r="E38" s="136">
        <v>0</v>
      </c>
      <c r="F38" s="33">
        <v>6185.2476430311</v>
      </c>
      <c r="G38" s="136">
        <v>0.12206206825921871</v>
      </c>
      <c r="H38" s="33">
        <v>4364.0035110756</v>
      </c>
      <c r="I38" s="136">
        <v>0.2377332430689698</v>
      </c>
      <c r="J38" s="33">
        <v>15179.4323524983</v>
      </c>
      <c r="K38" s="137">
        <v>0.11686698414280969</v>
      </c>
    </row>
    <row r="39" spans="1:11" ht="16.5" customHeight="1">
      <c r="A39" s="135" t="s">
        <v>113</v>
      </c>
      <c r="B39" s="33">
        <v>10878.869625</v>
      </c>
      <c r="C39" s="136">
        <v>0.49287637480639857</v>
      </c>
      <c r="D39" s="33">
        <v>0</v>
      </c>
      <c r="E39" s="136">
        <v>0</v>
      </c>
      <c r="F39" s="33">
        <v>0</v>
      </c>
      <c r="G39" s="136">
        <v>0</v>
      </c>
      <c r="H39" s="33">
        <v>0</v>
      </c>
      <c r="I39" s="136">
        <v>0</v>
      </c>
      <c r="J39" s="33">
        <v>10878.869625</v>
      </c>
      <c r="K39" s="137">
        <v>0.08375680028293807</v>
      </c>
    </row>
    <row r="40" spans="1:11" ht="16.5" customHeight="1">
      <c r="A40" s="139" t="s">
        <v>51</v>
      </c>
      <c r="B40" s="33">
        <v>876300.5889059703</v>
      </c>
      <c r="C40" s="136">
        <v>39.70153815504401</v>
      </c>
      <c r="D40" s="33">
        <v>1457352.2756076166</v>
      </c>
      <c r="E40" s="136">
        <v>37.575634723722104</v>
      </c>
      <c r="F40" s="33">
        <v>2176940.9288714156</v>
      </c>
      <c r="G40" s="136">
        <v>42.96059391503553</v>
      </c>
      <c r="H40" s="33">
        <v>815577.6193915545</v>
      </c>
      <c r="I40" s="136">
        <v>44.42936673637917</v>
      </c>
      <c r="J40" s="33">
        <v>5326171.412776558</v>
      </c>
      <c r="K40" s="137">
        <v>41.006381239045346</v>
      </c>
    </row>
    <row r="41" spans="1:11" ht="16.5" customHeight="1">
      <c r="A41" s="135" t="s">
        <v>106</v>
      </c>
      <c r="B41" s="33">
        <v>0</v>
      </c>
      <c r="C41" s="136">
        <v>0</v>
      </c>
      <c r="D41" s="33">
        <v>0</v>
      </c>
      <c r="E41" s="136">
        <v>0</v>
      </c>
      <c r="F41" s="33">
        <v>0</v>
      </c>
      <c r="G41" s="136">
        <v>0</v>
      </c>
      <c r="H41" s="33">
        <v>0</v>
      </c>
      <c r="I41" s="136">
        <v>0</v>
      </c>
      <c r="J41" s="33">
        <v>0</v>
      </c>
      <c r="K41" s="137">
        <v>0</v>
      </c>
    </row>
    <row r="42" spans="1:11" ht="16.5" customHeight="1">
      <c r="A42" s="135" t="s">
        <v>56</v>
      </c>
      <c r="B42" s="33">
        <v>0</v>
      </c>
      <c r="C42" s="136">
        <v>0</v>
      </c>
      <c r="D42" s="33">
        <v>0</v>
      </c>
      <c r="E42" s="136">
        <v>0</v>
      </c>
      <c r="F42" s="33">
        <v>0</v>
      </c>
      <c r="G42" s="136">
        <v>0</v>
      </c>
      <c r="H42" s="33">
        <v>0</v>
      </c>
      <c r="I42" s="136">
        <v>0</v>
      </c>
      <c r="J42" s="33">
        <v>0</v>
      </c>
      <c r="K42" s="137">
        <v>0</v>
      </c>
    </row>
    <row r="43" spans="1:11" ht="16.5" customHeight="1">
      <c r="A43" s="135" t="s">
        <v>57</v>
      </c>
      <c r="B43" s="33">
        <v>0</v>
      </c>
      <c r="C43" s="136">
        <v>0</v>
      </c>
      <c r="D43" s="33">
        <v>0</v>
      </c>
      <c r="E43" s="136">
        <v>0</v>
      </c>
      <c r="F43" s="33">
        <v>0</v>
      </c>
      <c r="G43" s="136">
        <v>0</v>
      </c>
      <c r="H43" s="33">
        <v>0</v>
      </c>
      <c r="I43" s="136">
        <v>0</v>
      </c>
      <c r="J43" s="33">
        <v>0</v>
      </c>
      <c r="K43" s="137">
        <v>0</v>
      </c>
    </row>
    <row r="44" spans="1:11" ht="16.5" customHeight="1">
      <c r="A44" s="134" t="s">
        <v>129</v>
      </c>
      <c r="B44" s="51">
        <v>110254.58703108432</v>
      </c>
      <c r="C44" s="132">
        <v>4.995177167743419</v>
      </c>
      <c r="D44" s="51">
        <v>161851.4981413344</v>
      </c>
      <c r="E44" s="132">
        <v>4.17309725001824</v>
      </c>
      <c r="F44" s="51">
        <v>82977.00255980139</v>
      </c>
      <c r="G44" s="132">
        <v>1.637500248160867</v>
      </c>
      <c r="H44" s="51">
        <v>36506.962795187006</v>
      </c>
      <c r="I44" s="132">
        <v>1.9887515300735699</v>
      </c>
      <c r="J44" s="51">
        <v>391590.05052740715</v>
      </c>
      <c r="K44" s="133">
        <v>3.014865586718498</v>
      </c>
    </row>
    <row r="45" spans="1:11" ht="16.5" customHeight="1">
      <c r="A45" s="135" t="s">
        <v>58</v>
      </c>
      <c r="B45" s="33">
        <v>102703.94621028431</v>
      </c>
      <c r="C45" s="136">
        <v>4.653089009368131</v>
      </c>
      <c r="D45" s="33">
        <v>118625.9381413344</v>
      </c>
      <c r="E45" s="136">
        <v>3.0585912513837363</v>
      </c>
      <c r="F45" s="33">
        <v>39751.4425598014</v>
      </c>
      <c r="G45" s="136">
        <v>0.7844703357356736</v>
      </c>
      <c r="H45" s="33">
        <v>36506.962795187006</v>
      </c>
      <c r="I45" s="136">
        <v>1.9887515300735699</v>
      </c>
      <c r="J45" s="33">
        <v>297588.2897066071</v>
      </c>
      <c r="K45" s="137">
        <v>2.2911427203998147</v>
      </c>
    </row>
    <row r="46" spans="1:11" ht="16.5" customHeight="1">
      <c r="A46" s="135" t="s">
        <v>59</v>
      </c>
      <c r="B46" s="33"/>
      <c r="C46" s="136"/>
      <c r="D46" s="33"/>
      <c r="E46" s="136"/>
      <c r="F46" s="33"/>
      <c r="G46" s="136"/>
      <c r="H46" s="33"/>
      <c r="I46" s="136"/>
      <c r="J46" s="33">
        <v>0</v>
      </c>
      <c r="K46" s="137">
        <v>0</v>
      </c>
    </row>
    <row r="47" spans="1:11" ht="16.5" customHeight="1">
      <c r="A47" s="135" t="s">
        <v>128</v>
      </c>
      <c r="B47" s="33">
        <v>7550.6408208</v>
      </c>
      <c r="C47" s="136">
        <v>0.3420881583752884</v>
      </c>
      <c r="D47" s="33">
        <v>43225.56</v>
      </c>
      <c r="E47" s="136">
        <v>1.1145059986345038</v>
      </c>
      <c r="F47" s="33">
        <v>43225.56</v>
      </c>
      <c r="G47" s="136">
        <v>0.8530299124251935</v>
      </c>
      <c r="H47" s="33">
        <v>0</v>
      </c>
      <c r="I47" s="136">
        <v>0</v>
      </c>
      <c r="J47" s="33">
        <v>94001.7608208</v>
      </c>
      <c r="K47" s="137">
        <v>0.7237228663186833</v>
      </c>
    </row>
    <row r="48" spans="1:11" ht="16.5" customHeight="1">
      <c r="A48" s="134" t="s">
        <v>60</v>
      </c>
      <c r="B48" s="51">
        <v>17357.5571692234</v>
      </c>
      <c r="C48" s="132">
        <v>0.786398784796692</v>
      </c>
      <c r="D48" s="51">
        <v>70891.3519732948</v>
      </c>
      <c r="E48" s="132">
        <v>1.8278268002900837</v>
      </c>
      <c r="F48" s="51">
        <v>246914.6553267922</v>
      </c>
      <c r="G48" s="132">
        <v>4.872709267616439</v>
      </c>
      <c r="H48" s="51">
        <v>14335.147392278</v>
      </c>
      <c r="I48" s="132">
        <v>0.7809207922928496</v>
      </c>
      <c r="J48" s="51">
        <v>349498.71186158847</v>
      </c>
      <c r="K48" s="133">
        <v>2.690802888313425</v>
      </c>
    </row>
    <row r="49" spans="1:11" ht="16.5" customHeight="1">
      <c r="A49" s="135" t="s">
        <v>61</v>
      </c>
      <c r="B49" s="33">
        <v>17357.5571692234</v>
      </c>
      <c r="C49" s="136">
        <v>0.786398784796692</v>
      </c>
      <c r="D49" s="33">
        <v>70891.3519732948</v>
      </c>
      <c r="E49" s="136">
        <v>1.8278268002900837</v>
      </c>
      <c r="F49" s="33">
        <v>246914.6553267922</v>
      </c>
      <c r="G49" s="136">
        <v>4.872709267616439</v>
      </c>
      <c r="H49" s="33">
        <v>14335.147392278</v>
      </c>
      <c r="I49" s="136">
        <v>0.7809207922928496</v>
      </c>
      <c r="J49" s="33">
        <v>349498.71186158847</v>
      </c>
      <c r="K49" s="137">
        <v>2.690802888313425</v>
      </c>
    </row>
    <row r="50" spans="1:11" ht="16.5" customHeight="1">
      <c r="A50" s="135" t="s">
        <v>108</v>
      </c>
      <c r="B50" s="33">
        <v>0</v>
      </c>
      <c r="C50" s="136">
        <v>0</v>
      </c>
      <c r="D50" s="33">
        <v>0</v>
      </c>
      <c r="E50" s="136">
        <v>0</v>
      </c>
      <c r="F50" s="33">
        <v>0</v>
      </c>
      <c r="G50" s="136">
        <v>0</v>
      </c>
      <c r="H50" s="33">
        <v>0</v>
      </c>
      <c r="I50" s="136">
        <v>0</v>
      </c>
      <c r="J50" s="33">
        <v>0</v>
      </c>
      <c r="K50" s="137">
        <v>0</v>
      </c>
    </row>
    <row r="51" spans="1:11" ht="16.5" customHeight="1">
      <c r="A51" s="135" t="s">
        <v>62</v>
      </c>
      <c r="B51" s="33">
        <v>0</v>
      </c>
      <c r="C51" s="136">
        <v>0</v>
      </c>
      <c r="D51" s="33">
        <v>0</v>
      </c>
      <c r="E51" s="136">
        <v>0</v>
      </c>
      <c r="F51" s="33">
        <v>0</v>
      </c>
      <c r="G51" s="136">
        <v>0</v>
      </c>
      <c r="H51" s="33">
        <v>0</v>
      </c>
      <c r="I51" s="136">
        <v>0</v>
      </c>
      <c r="J51" s="33">
        <v>0</v>
      </c>
      <c r="K51" s="137">
        <v>0</v>
      </c>
    </row>
    <row r="52" spans="1:11" ht="9" customHeight="1">
      <c r="A52" s="140"/>
      <c r="B52" s="33"/>
      <c r="C52" s="136"/>
      <c r="D52" s="33"/>
      <c r="E52" s="136"/>
      <c r="F52" s="33"/>
      <c r="G52" s="136"/>
      <c r="H52" s="33"/>
      <c r="I52" s="136"/>
      <c r="J52" s="33"/>
      <c r="K52" s="137"/>
    </row>
    <row r="53" spans="1:11" ht="16.5" customHeight="1">
      <c r="A53" s="130" t="s">
        <v>63</v>
      </c>
      <c r="B53" s="51">
        <v>690136.2055088619</v>
      </c>
      <c r="C53" s="132">
        <v>31.267203562415297</v>
      </c>
      <c r="D53" s="51">
        <v>1119214.740556095</v>
      </c>
      <c r="E53" s="132">
        <v>28.857267369351092</v>
      </c>
      <c r="F53" s="51">
        <v>1238863.97517375</v>
      </c>
      <c r="G53" s="132">
        <v>24.44822064188853</v>
      </c>
      <c r="H53" s="51">
        <v>396968.55104192335</v>
      </c>
      <c r="I53" s="132">
        <v>21.62523948389909</v>
      </c>
      <c r="J53" s="51">
        <v>3445183.4722806304</v>
      </c>
      <c r="K53" s="133">
        <v>26.524588856435336</v>
      </c>
    </row>
    <row r="54" spans="1:11" ht="16.5" customHeight="1">
      <c r="A54" s="134" t="s">
        <v>40</v>
      </c>
      <c r="B54" s="51">
        <v>30391.755515105204</v>
      </c>
      <c r="C54" s="132">
        <v>1.3769241473272482</v>
      </c>
      <c r="D54" s="51">
        <v>15638.83125</v>
      </c>
      <c r="E54" s="132">
        <v>0.4032237231803992</v>
      </c>
      <c r="F54" s="51">
        <v>49680.1236914768</v>
      </c>
      <c r="G54" s="132">
        <v>0.9804067677044148</v>
      </c>
      <c r="H54" s="51">
        <v>0</v>
      </c>
      <c r="I54" s="132">
        <v>0</v>
      </c>
      <c r="J54" s="51">
        <v>95710.710456582</v>
      </c>
      <c r="K54" s="133">
        <v>0.7368801297359102</v>
      </c>
    </row>
    <row r="55" spans="1:11" ht="16.5" customHeight="1">
      <c r="A55" s="135" t="s">
        <v>64</v>
      </c>
      <c r="B55" s="33">
        <v>30391.755515105204</v>
      </c>
      <c r="C55" s="136">
        <v>1.3769241473272482</v>
      </c>
      <c r="D55" s="33">
        <v>15638.83125</v>
      </c>
      <c r="E55" s="136">
        <v>0.4032237231803992</v>
      </c>
      <c r="F55" s="33">
        <v>49680.1236914768</v>
      </c>
      <c r="G55" s="136">
        <v>0.9804067677044148</v>
      </c>
      <c r="H55" s="33">
        <v>0</v>
      </c>
      <c r="I55" s="136">
        <v>0</v>
      </c>
      <c r="J55" s="33">
        <v>95710.710456582</v>
      </c>
      <c r="K55" s="137">
        <v>0.7368801297359102</v>
      </c>
    </row>
    <row r="56" spans="1:11" ht="16.5" customHeight="1">
      <c r="A56" s="134" t="s">
        <v>45</v>
      </c>
      <c r="B56" s="51">
        <v>178120.4352998924</v>
      </c>
      <c r="C56" s="132">
        <v>8.069896731531852</v>
      </c>
      <c r="D56" s="51">
        <v>241772.85724488398</v>
      </c>
      <c r="E56" s="132">
        <v>6.233749191599293</v>
      </c>
      <c r="F56" s="51">
        <v>202058.64792205632</v>
      </c>
      <c r="G56" s="132">
        <v>3.9875034757607475</v>
      </c>
      <c r="H56" s="51">
        <v>61608.165312639794</v>
      </c>
      <c r="I56" s="141">
        <v>3.3561634178642494</v>
      </c>
      <c r="J56" s="51">
        <v>683560.1057794724</v>
      </c>
      <c r="K56" s="133">
        <v>5.262753322237309</v>
      </c>
    </row>
    <row r="57" spans="1:11" ht="16.5" customHeight="1">
      <c r="A57" s="142" t="s">
        <v>104</v>
      </c>
      <c r="B57" s="33">
        <v>10352.506617531899</v>
      </c>
      <c r="C57" s="136">
        <v>0.46902905427625013</v>
      </c>
      <c r="D57" s="33">
        <v>0</v>
      </c>
      <c r="E57" s="136">
        <v>0</v>
      </c>
      <c r="F57" s="33">
        <v>88802.2579447785</v>
      </c>
      <c r="G57" s="136">
        <v>1.7524580900234459</v>
      </c>
      <c r="H57" s="33">
        <v>0</v>
      </c>
      <c r="I57" s="143">
        <v>0</v>
      </c>
      <c r="J57" s="33">
        <v>99154.76456231039</v>
      </c>
      <c r="K57" s="137">
        <v>0.7633960235594953</v>
      </c>
    </row>
    <row r="58" spans="1:11" ht="16.5" customHeight="1">
      <c r="A58" s="135" t="s">
        <v>65</v>
      </c>
      <c r="B58" s="33">
        <v>0</v>
      </c>
      <c r="C58" s="136">
        <v>0</v>
      </c>
      <c r="D58" s="33">
        <v>0</v>
      </c>
      <c r="E58" s="136">
        <v>0</v>
      </c>
      <c r="F58" s="33">
        <v>0</v>
      </c>
      <c r="G58" s="136">
        <v>0</v>
      </c>
      <c r="H58" s="33">
        <v>0</v>
      </c>
      <c r="I58" s="136">
        <v>0</v>
      </c>
      <c r="J58" s="33">
        <v>0</v>
      </c>
      <c r="K58" s="137">
        <v>0</v>
      </c>
    </row>
    <row r="59" spans="1:11" ht="16.5" customHeight="1">
      <c r="A59" s="135" t="s">
        <v>118</v>
      </c>
      <c r="B59" s="33">
        <v>0</v>
      </c>
      <c r="C59" s="136">
        <v>0</v>
      </c>
      <c r="D59" s="33">
        <v>0</v>
      </c>
      <c r="E59" s="136">
        <v>0</v>
      </c>
      <c r="F59" s="33">
        <v>0</v>
      </c>
      <c r="G59" s="136">
        <v>0</v>
      </c>
      <c r="H59" s="33">
        <v>0</v>
      </c>
      <c r="I59" s="136">
        <v>0</v>
      </c>
      <c r="J59" s="33">
        <v>0</v>
      </c>
      <c r="K59" s="137">
        <v>0</v>
      </c>
    </row>
    <row r="60" spans="1:11" ht="16.5" customHeight="1">
      <c r="A60" s="135" t="s">
        <v>121</v>
      </c>
      <c r="B60" s="33">
        <v>59777.29810572051</v>
      </c>
      <c r="C60" s="136">
        <v>2.7082609684339265</v>
      </c>
      <c r="D60" s="33">
        <v>28025.584938483993</v>
      </c>
      <c r="E60" s="136">
        <v>0.722597521678868</v>
      </c>
      <c r="F60" s="33">
        <v>56351.4340966378</v>
      </c>
      <c r="G60" s="136">
        <v>1.1120609864276834</v>
      </c>
      <c r="H60" s="33">
        <v>15281.5605126398</v>
      </c>
      <c r="I60" s="143">
        <v>0.8324775474181861</v>
      </c>
      <c r="J60" s="33">
        <v>159435.87765348208</v>
      </c>
      <c r="K60" s="137">
        <v>1.2275024357190647</v>
      </c>
    </row>
    <row r="61" spans="1:11" ht="16.5" customHeight="1">
      <c r="A61" s="139" t="s">
        <v>51</v>
      </c>
      <c r="B61" s="33">
        <v>107990.63057663999</v>
      </c>
      <c r="C61" s="136">
        <v>4.892606708821675</v>
      </c>
      <c r="D61" s="33">
        <v>213747.2723064</v>
      </c>
      <c r="E61" s="136">
        <v>5.511151669920426</v>
      </c>
      <c r="F61" s="33">
        <v>56904.95588064</v>
      </c>
      <c r="G61" s="136">
        <v>1.122984399309618</v>
      </c>
      <c r="H61" s="33">
        <v>46326.6048</v>
      </c>
      <c r="I61" s="136">
        <v>2.523685870446064</v>
      </c>
      <c r="J61" s="33">
        <v>424969.46356368007</v>
      </c>
      <c r="K61" s="137">
        <v>3.27185486295875</v>
      </c>
    </row>
    <row r="62" spans="1:11" ht="16.5" customHeight="1">
      <c r="A62" s="134" t="s">
        <v>66</v>
      </c>
      <c r="B62" s="51">
        <v>303775.7763176</v>
      </c>
      <c r="C62" s="132">
        <v>13.762818063500612</v>
      </c>
      <c r="D62" s="51">
        <v>574384.81396464</v>
      </c>
      <c r="E62" s="132">
        <v>14.80964782615089</v>
      </c>
      <c r="F62" s="51">
        <v>775185.2213407679</v>
      </c>
      <c r="G62" s="132">
        <v>15.297804851426323</v>
      </c>
      <c r="H62" s="51">
        <v>208438.49124</v>
      </c>
      <c r="I62" s="132">
        <v>11.35488511343451</v>
      </c>
      <c r="J62" s="51">
        <v>1861784.3028630079</v>
      </c>
      <c r="K62" s="133">
        <v>14.333942900322796</v>
      </c>
    </row>
    <row r="63" spans="1:11" ht="16.5" customHeight="1">
      <c r="A63" s="139" t="s">
        <v>107</v>
      </c>
      <c r="B63" s="51">
        <v>0</v>
      </c>
      <c r="C63" s="132">
        <v>0</v>
      </c>
      <c r="D63" s="51">
        <v>0</v>
      </c>
      <c r="E63" s="132">
        <v>0</v>
      </c>
      <c r="F63" s="51">
        <v>38272.978305408</v>
      </c>
      <c r="G63" s="132">
        <v>0.7552937505520697</v>
      </c>
      <c r="H63" s="51">
        <v>0</v>
      </c>
      <c r="I63" s="132">
        <v>0</v>
      </c>
      <c r="J63" s="51">
        <v>38272.978305408</v>
      </c>
      <c r="K63" s="133">
        <v>0.29466500754753555</v>
      </c>
    </row>
    <row r="64" spans="1:11" ht="16.5" customHeight="1">
      <c r="A64" s="139" t="s">
        <v>51</v>
      </c>
      <c r="B64" s="33">
        <v>303775.77631760004</v>
      </c>
      <c r="C64" s="136">
        <v>13.762818063500614</v>
      </c>
      <c r="D64" s="33">
        <v>574384.81396464</v>
      </c>
      <c r="E64" s="136">
        <v>14.80964782615089</v>
      </c>
      <c r="F64" s="33">
        <v>736912.24303536</v>
      </c>
      <c r="G64" s="136">
        <v>14.542511100874256</v>
      </c>
      <c r="H64" s="33">
        <v>208438.49124</v>
      </c>
      <c r="I64" s="136">
        <v>11.35488511343451</v>
      </c>
      <c r="J64" s="33">
        <v>1823511.3245576</v>
      </c>
      <c r="K64" s="137">
        <v>14.039277892775262</v>
      </c>
    </row>
    <row r="65" spans="1:11" ht="16.5" customHeight="1">
      <c r="A65" s="134" t="s">
        <v>67</v>
      </c>
      <c r="B65" s="51">
        <v>177848.23837626423</v>
      </c>
      <c r="C65" s="132">
        <v>8.057564620055583</v>
      </c>
      <c r="D65" s="51">
        <v>287418.238096571</v>
      </c>
      <c r="E65" s="132">
        <v>7.41064662842051</v>
      </c>
      <c r="F65" s="51">
        <v>211939.982219449</v>
      </c>
      <c r="G65" s="132">
        <v>4.182505546997048</v>
      </c>
      <c r="H65" s="51">
        <v>126921.8944892835</v>
      </c>
      <c r="I65" s="132">
        <v>6.914190952600327</v>
      </c>
      <c r="J65" s="51">
        <v>804128.3531815677</v>
      </c>
      <c r="K65" s="133">
        <v>6.191012504139323</v>
      </c>
    </row>
    <row r="66" spans="1:11" ht="16.5" customHeight="1">
      <c r="A66" s="135" t="s">
        <v>122</v>
      </c>
      <c r="B66" s="33">
        <v>177848.23837626423</v>
      </c>
      <c r="C66" s="136">
        <v>8.057564620055583</v>
      </c>
      <c r="D66" s="33">
        <v>287418.23809657106</v>
      </c>
      <c r="E66" s="136">
        <v>7.410646628420511</v>
      </c>
      <c r="F66" s="33">
        <v>211939.982219449</v>
      </c>
      <c r="G66" s="136">
        <v>4.182505546997048</v>
      </c>
      <c r="H66" s="33">
        <v>126921.8944892835</v>
      </c>
      <c r="I66" s="136">
        <v>6.914190952600327</v>
      </c>
      <c r="J66" s="33">
        <v>804128.3531815677</v>
      </c>
      <c r="K66" s="137">
        <v>6.191012504139323</v>
      </c>
    </row>
    <row r="67" spans="1:11" ht="12.75">
      <c r="A67" s="135" t="s">
        <v>58</v>
      </c>
      <c r="B67" s="33">
        <v>0</v>
      </c>
      <c r="C67" s="136">
        <v>0</v>
      </c>
      <c r="D67" s="33">
        <v>0</v>
      </c>
      <c r="E67" s="136">
        <v>0</v>
      </c>
      <c r="F67" s="33">
        <v>0</v>
      </c>
      <c r="G67" s="136">
        <v>0</v>
      </c>
      <c r="H67" s="33">
        <v>0</v>
      </c>
      <c r="I67" s="136">
        <v>0</v>
      </c>
      <c r="J67" s="33">
        <v>0</v>
      </c>
      <c r="K67" s="137">
        <v>0</v>
      </c>
    </row>
    <row r="68" spans="1:11" ht="12.75">
      <c r="A68" s="134" t="s">
        <v>60</v>
      </c>
      <c r="B68" s="33">
        <v>0</v>
      </c>
      <c r="C68" s="136">
        <v>0</v>
      </c>
      <c r="D68" s="33">
        <v>0</v>
      </c>
      <c r="E68" s="136">
        <v>0</v>
      </c>
      <c r="F68" s="33">
        <v>0</v>
      </c>
      <c r="G68" s="136">
        <v>0</v>
      </c>
      <c r="H68" s="33">
        <v>0</v>
      </c>
      <c r="I68" s="136">
        <v>0</v>
      </c>
      <c r="J68" s="33">
        <v>0</v>
      </c>
      <c r="K68" s="137">
        <v>0</v>
      </c>
    </row>
    <row r="69" spans="1:11" ht="12.75">
      <c r="A69" s="135" t="s">
        <v>116</v>
      </c>
      <c r="B69" s="33">
        <v>0</v>
      </c>
      <c r="C69" s="136">
        <v>0</v>
      </c>
      <c r="D69" s="33">
        <v>0</v>
      </c>
      <c r="E69" s="136">
        <v>0</v>
      </c>
      <c r="F69" s="33">
        <v>0</v>
      </c>
      <c r="G69" s="136">
        <v>0</v>
      </c>
      <c r="H69" s="33">
        <v>0</v>
      </c>
      <c r="I69" s="136">
        <v>0</v>
      </c>
      <c r="J69" s="33">
        <v>0</v>
      </c>
      <c r="K69" s="137">
        <v>0</v>
      </c>
    </row>
    <row r="70" spans="1:11" ht="12.75">
      <c r="A70" s="140"/>
      <c r="B70" s="33"/>
      <c r="C70" s="136"/>
      <c r="D70" s="33"/>
      <c r="E70" s="136"/>
      <c r="F70" s="33"/>
      <c r="G70" s="136"/>
      <c r="H70" s="33"/>
      <c r="I70" s="136"/>
      <c r="J70" s="33"/>
      <c r="K70" s="137"/>
    </row>
    <row r="71" spans="1:11" ht="16.5" customHeight="1">
      <c r="A71" s="144" t="s">
        <v>68</v>
      </c>
      <c r="B71" s="145">
        <v>-29838.7689401137</v>
      </c>
      <c r="C71" s="146">
        <v>-1.3518706235887081</v>
      </c>
      <c r="D71" s="145">
        <v>-19570.7515178978</v>
      </c>
      <c r="E71" s="146">
        <v>-0.5046023687022775</v>
      </c>
      <c r="F71" s="145">
        <v>18998.760123199998</v>
      </c>
      <c r="G71" s="146">
        <v>0.3749288773605375</v>
      </c>
      <c r="H71" s="145">
        <v>1042.854316162</v>
      </c>
      <c r="I71" s="146">
        <v>0.05681048101827941</v>
      </c>
      <c r="J71" s="145">
        <v>-29367.906018649497</v>
      </c>
      <c r="K71" s="147">
        <v>-0.22610454246822734</v>
      </c>
    </row>
    <row r="72" spans="1:11" ht="16.5" customHeight="1">
      <c r="A72" s="130" t="s">
        <v>69</v>
      </c>
      <c r="B72" s="51">
        <v>2207220.751709434</v>
      </c>
      <c r="C72" s="132">
        <v>99.99999999999999</v>
      </c>
      <c r="D72" s="51">
        <v>3878450.188061804</v>
      </c>
      <c r="E72" s="132">
        <v>100</v>
      </c>
      <c r="F72" s="51">
        <v>5067297.098305525</v>
      </c>
      <c r="G72" s="132">
        <v>99.99999999999999</v>
      </c>
      <c r="H72" s="51">
        <v>1835672.392610881</v>
      </c>
      <c r="I72" s="132">
        <v>100.00000000000001</v>
      </c>
      <c r="J72" s="51">
        <v>12988640.430687645</v>
      </c>
      <c r="K72" s="133">
        <v>100</v>
      </c>
    </row>
    <row r="73" spans="1:11" ht="16.5" customHeight="1">
      <c r="A73" s="130" t="s">
        <v>9</v>
      </c>
      <c r="B73" s="51">
        <v>2179771.237405284</v>
      </c>
      <c r="C73" s="132">
        <v>98.75637657525232</v>
      </c>
      <c r="D73" s="51">
        <v>3833271.8997072484</v>
      </c>
      <c r="E73" s="132">
        <v>98.83514584011887</v>
      </c>
      <c r="F73" s="51">
        <v>5005287.522045518</v>
      </c>
      <c r="G73" s="132">
        <v>98.7762790486324</v>
      </c>
      <c r="H73" s="51">
        <v>1813264.941357152</v>
      </c>
      <c r="I73" s="132">
        <v>98.77933277506784</v>
      </c>
      <c r="J73" s="51">
        <v>12831595.600515204</v>
      </c>
      <c r="K73" s="133">
        <v>98.79090632302517</v>
      </c>
    </row>
    <row r="74" spans="1:11" ht="16.5" customHeight="1">
      <c r="A74" s="130" t="s">
        <v>70</v>
      </c>
      <c r="B74" s="51">
        <v>27449.5143041502</v>
      </c>
      <c r="C74" s="132">
        <v>1.2436234247476732</v>
      </c>
      <c r="D74" s="51">
        <v>45178.2883545561</v>
      </c>
      <c r="E74" s="132">
        <v>1.164854159881147</v>
      </c>
      <c r="F74" s="51">
        <v>62009.5762600088</v>
      </c>
      <c r="G74" s="132">
        <v>1.2237209513676324</v>
      </c>
      <c r="H74" s="51">
        <v>22407.4512537295</v>
      </c>
      <c r="I74" s="132">
        <v>1.220667224932186</v>
      </c>
      <c r="J74" s="51">
        <v>157044.83017244458</v>
      </c>
      <c r="K74" s="133">
        <v>1.2090936769748601</v>
      </c>
    </row>
    <row r="75" spans="1:11" ht="4.5" customHeight="1" thickBot="1">
      <c r="A75" s="148"/>
      <c r="B75" s="149"/>
      <c r="C75" s="149"/>
      <c r="D75" s="149"/>
      <c r="E75" s="149"/>
      <c r="F75" s="149"/>
      <c r="G75" s="149"/>
      <c r="H75" s="149"/>
      <c r="I75" s="149"/>
      <c r="J75" s="149"/>
      <c r="K75" s="150"/>
    </row>
    <row r="76" spans="1:11" ht="12.75">
      <c r="A76" s="188" t="s">
        <v>123</v>
      </c>
      <c r="B76" s="189"/>
      <c r="C76" s="190"/>
      <c r="D76" s="191"/>
      <c r="E76" s="190"/>
      <c r="F76" s="190"/>
      <c r="G76" s="190"/>
      <c r="H76" s="190"/>
      <c r="I76" s="190"/>
      <c r="J76" s="192"/>
      <c r="K76" s="192"/>
    </row>
    <row r="77" spans="1:11" ht="12.75">
      <c r="A77" s="188" t="s">
        <v>124</v>
      </c>
      <c r="B77" s="188"/>
      <c r="C77" s="193"/>
      <c r="D77" s="193"/>
      <c r="E77" s="193"/>
      <c r="F77" s="193"/>
      <c r="G77" s="193"/>
      <c r="H77" s="193"/>
      <c r="I77" s="193"/>
      <c r="J77" s="188"/>
      <c r="K77" s="188"/>
    </row>
    <row r="78" spans="1:11" ht="12.75">
      <c r="A78" s="188" t="s">
        <v>125</v>
      </c>
      <c r="B78" s="194"/>
      <c r="C78" s="194"/>
      <c r="D78" s="194"/>
      <c r="E78" s="194"/>
      <c r="F78" s="194"/>
      <c r="G78" s="194"/>
      <c r="H78" s="195"/>
      <c r="I78" s="194"/>
      <c r="J78" s="194"/>
      <c r="K78" s="194"/>
    </row>
    <row r="79" spans="1:13" ht="12.75">
      <c r="A79" s="188" t="s">
        <v>126</v>
      </c>
      <c r="B79" s="194"/>
      <c r="C79" s="194"/>
      <c r="D79" s="196"/>
      <c r="E79" s="196"/>
      <c r="F79" s="196"/>
      <c r="G79" s="196"/>
      <c r="H79" s="196"/>
      <c r="I79" s="196"/>
      <c r="J79" s="196"/>
      <c r="K79" s="196"/>
      <c r="L79" s="151"/>
      <c r="M79" s="152"/>
    </row>
    <row r="80" spans="1:11" ht="12.75">
      <c r="A80" s="188" t="s">
        <v>127</v>
      </c>
      <c r="B80" s="194"/>
      <c r="C80" s="194"/>
      <c r="D80" s="196"/>
      <c r="E80" s="196"/>
      <c r="F80" s="196"/>
      <c r="G80" s="196"/>
      <c r="H80" s="196"/>
      <c r="I80" s="196"/>
      <c r="J80" s="196"/>
      <c r="K80" s="196"/>
    </row>
  </sheetData>
  <sheetProtection/>
  <mergeCells count="5">
    <mergeCell ref="J12:K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7:M80"/>
  <sheetViews>
    <sheetView zoomScalePageLayoutView="0" workbookViewId="0" topLeftCell="A7">
      <pane xSplit="1" ySplit="7" topLeftCell="B1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7" sqref="A7"/>
    </sheetView>
  </sheetViews>
  <sheetFormatPr defaultColWidth="11.421875" defaultRowHeight="12.75"/>
  <cols>
    <col min="1" max="1" width="50.8515625" style="107" customWidth="1"/>
    <col min="2" max="2" width="10.8515625" style="107" customWidth="1"/>
    <col min="3" max="3" width="6.00390625" style="107" bestFit="1" customWidth="1"/>
    <col min="4" max="4" width="11.00390625" style="107" customWidth="1"/>
    <col min="5" max="5" width="6.7109375" style="107" customWidth="1"/>
    <col min="6" max="6" width="10.140625" style="107" customWidth="1"/>
    <col min="7" max="7" width="6.00390625" style="107" bestFit="1" customWidth="1"/>
    <col min="8" max="8" width="10.140625" style="107" customWidth="1"/>
    <col min="9" max="9" width="6.00390625" style="107" bestFit="1" customWidth="1"/>
    <col min="10" max="10" width="10.8515625" style="107" customWidth="1"/>
    <col min="11" max="11" width="5.7109375" style="107" customWidth="1"/>
    <col min="12" max="16384" width="11.421875" style="107" customWidth="1"/>
  </cols>
  <sheetData>
    <row r="6" ht="12.75" thickBot="1"/>
    <row r="7" spans="1:11" s="112" customFormat="1" ht="15">
      <c r="A7" s="108" t="s">
        <v>75</v>
      </c>
      <c r="B7" s="109"/>
      <c r="C7" s="110"/>
      <c r="D7" s="110"/>
      <c r="E7" s="110"/>
      <c r="F7" s="110"/>
      <c r="G7" s="110"/>
      <c r="H7" s="110"/>
      <c r="I7" s="110"/>
      <c r="J7" s="110"/>
      <c r="K7" s="111"/>
    </row>
    <row r="8" spans="1:11" s="112" customFormat="1" ht="28.5">
      <c r="A8" s="113" t="s">
        <v>76</v>
      </c>
      <c r="B8" s="114"/>
      <c r="C8" s="115"/>
      <c r="D8" s="115"/>
      <c r="E8" s="115"/>
      <c r="F8" s="115"/>
      <c r="G8" s="115"/>
      <c r="H8" s="115"/>
      <c r="I8" s="115"/>
      <c r="J8" s="115"/>
      <c r="K8" s="116"/>
    </row>
    <row r="9" spans="1:11" s="112" customFormat="1" ht="15">
      <c r="A9" s="117">
        <f>+Fondo1!A9</f>
        <v>40207</v>
      </c>
      <c r="B9" s="114"/>
      <c r="C9" s="115"/>
      <c r="D9" s="115"/>
      <c r="E9" s="115"/>
      <c r="F9" s="115"/>
      <c r="G9" s="115"/>
      <c r="H9" s="115"/>
      <c r="I9" s="115"/>
      <c r="J9" s="115"/>
      <c r="K9" s="116"/>
    </row>
    <row r="10" spans="1:11" s="112" customFormat="1" ht="15">
      <c r="A10" s="118" t="s">
        <v>36</v>
      </c>
      <c r="B10" s="114"/>
      <c r="C10" s="115"/>
      <c r="D10" s="115"/>
      <c r="E10" s="115"/>
      <c r="F10" s="115"/>
      <c r="G10" s="115"/>
      <c r="H10" s="115"/>
      <c r="I10" s="115"/>
      <c r="J10" s="115"/>
      <c r="K10" s="116"/>
    </row>
    <row r="11" spans="1:11" ht="4.5" customHeight="1" thickBot="1">
      <c r="A11" s="119"/>
      <c r="B11" s="120"/>
      <c r="C11" s="121"/>
      <c r="D11" s="121"/>
      <c r="E11" s="121"/>
      <c r="F11" s="121"/>
      <c r="G11" s="121"/>
      <c r="H11" s="121"/>
      <c r="I11" s="121"/>
      <c r="J11" s="121"/>
      <c r="K11" s="122"/>
    </row>
    <row r="12" spans="1:11" ht="13.5">
      <c r="A12" s="123"/>
      <c r="B12" s="237" t="s">
        <v>23</v>
      </c>
      <c r="C12" s="237"/>
      <c r="D12" s="237" t="s">
        <v>24</v>
      </c>
      <c r="E12" s="237"/>
      <c r="F12" s="239" t="s">
        <v>25</v>
      </c>
      <c r="G12" s="239"/>
      <c r="H12" s="237" t="s">
        <v>26</v>
      </c>
      <c r="I12" s="237"/>
      <c r="J12" s="237" t="s">
        <v>77</v>
      </c>
      <c r="K12" s="238"/>
    </row>
    <row r="13" spans="1:11" ht="12.75">
      <c r="A13" s="124"/>
      <c r="B13" s="125" t="s">
        <v>37</v>
      </c>
      <c r="C13" s="125" t="s">
        <v>38</v>
      </c>
      <c r="D13" s="125" t="s">
        <v>37</v>
      </c>
      <c r="E13" s="125" t="s">
        <v>38</v>
      </c>
      <c r="F13" s="126" t="s">
        <v>37</v>
      </c>
      <c r="G13" s="126" t="s">
        <v>38</v>
      </c>
      <c r="H13" s="125" t="s">
        <v>37</v>
      </c>
      <c r="I13" s="125" t="s">
        <v>38</v>
      </c>
      <c r="J13" s="125" t="s">
        <v>37</v>
      </c>
      <c r="K13" s="127" t="s">
        <v>38</v>
      </c>
    </row>
    <row r="14" spans="1:11" ht="6" customHeight="1">
      <c r="A14" s="123"/>
      <c r="B14" s="128"/>
      <c r="C14" s="128"/>
      <c r="D14" s="128"/>
      <c r="E14" s="128"/>
      <c r="F14" s="128"/>
      <c r="G14" s="128"/>
      <c r="H14" s="128"/>
      <c r="I14" s="128"/>
      <c r="J14" s="128"/>
      <c r="K14" s="129"/>
    </row>
    <row r="15" spans="1:11" ht="16.5" customHeight="1">
      <c r="A15" s="130" t="s">
        <v>39</v>
      </c>
      <c r="B15" s="131">
        <f>+Fondo3!B15+Fondo2!B15+Fondo1!B15</f>
        <v>12511337.404967478</v>
      </c>
      <c r="C15" s="132">
        <f aca="true" t="shared" si="0" ref="C15:C51">+B15/B$72*100</f>
        <v>79.27730327768302</v>
      </c>
      <c r="D15" s="51">
        <f>+Fondo3!D15+Fondo2!D15+Fondo1!D15</f>
        <v>16626895.969217636</v>
      </c>
      <c r="E15" s="132">
        <f aca="true" t="shared" si="1" ref="E15:E51">+D15/D$72*100</f>
        <v>79.58489815963846</v>
      </c>
      <c r="F15" s="51">
        <f>+Fondo3!F15+Fondo2!F15+Fondo1!F15</f>
        <v>16385535.518375613</v>
      </c>
      <c r="G15" s="132">
        <f aca="true" t="shared" si="2" ref="G15:G51">+F15/F$72*100</f>
        <v>79.35637817998794</v>
      </c>
      <c r="H15" s="51">
        <f>+Fondo3!H15+Fondo2!H15+Fondo1!H15</f>
        <v>8151531.162929013</v>
      </c>
      <c r="I15" s="132">
        <f aca="true" t="shared" si="3" ref="I15:I51">+H15/H$72*100</f>
        <v>82.43440233674114</v>
      </c>
      <c r="J15" s="51">
        <v>53675300.05548975</v>
      </c>
      <c r="K15" s="133">
        <v>79.86170791122566</v>
      </c>
    </row>
    <row r="16" spans="1:11" ht="16.5" customHeight="1">
      <c r="A16" s="134" t="s">
        <v>40</v>
      </c>
      <c r="B16" s="51">
        <f>+Fondo3!B16+Fondo2!B16+Fondo1!B16</f>
        <v>2888398.366507931</v>
      </c>
      <c r="C16" s="132">
        <f t="shared" si="0"/>
        <v>18.30215474786076</v>
      </c>
      <c r="D16" s="51">
        <f>+Fondo3!D16+Fondo2!D16+Fondo1!D16</f>
        <v>6231270.630119934</v>
      </c>
      <c r="E16" s="132">
        <f t="shared" si="1"/>
        <v>29.826074537385583</v>
      </c>
      <c r="F16" s="51">
        <f>+Fondo3!F16+Fondo2!F16+Fondo1!F16</f>
        <v>2718150.2281333404</v>
      </c>
      <c r="G16" s="132">
        <f t="shared" si="2"/>
        <v>13.164205540421275</v>
      </c>
      <c r="H16" s="51">
        <f>+Fondo3!H16+Fondo2!H16+Fondo1!H16</f>
        <v>2070329.2336644493</v>
      </c>
      <c r="I16" s="132">
        <f t="shared" si="3"/>
        <v>20.936723372114084</v>
      </c>
      <c r="J16" s="51">
        <v>13908148.458425656</v>
      </c>
      <c r="K16" s="133">
        <v>20.6934751855039</v>
      </c>
    </row>
    <row r="17" spans="1:11" ht="16.5" customHeight="1">
      <c r="A17" s="135" t="s">
        <v>112</v>
      </c>
      <c r="B17" s="33">
        <f>+Fondo3!B17+Fondo2!B17+Fondo1!B17</f>
        <v>77973.9308322</v>
      </c>
      <c r="C17" s="136">
        <f t="shared" si="0"/>
        <v>0.49407691298318607</v>
      </c>
      <c r="D17" s="33">
        <f>+Fondo3!D17+Fondo2!D17+Fondo1!D17</f>
        <v>4184.9380154400005</v>
      </c>
      <c r="E17" s="136">
        <f t="shared" si="1"/>
        <v>0.020031271403862863</v>
      </c>
      <c r="F17" s="33">
        <f>+Fondo3!F17+Fondo2!F17+Fondo1!F17</f>
        <v>189708.139556</v>
      </c>
      <c r="G17" s="136">
        <f t="shared" si="2"/>
        <v>0.9187707566557645</v>
      </c>
      <c r="H17" s="33">
        <f>+Fondo3!H17+Fondo2!H17+Fondo1!H17</f>
        <v>0</v>
      </c>
      <c r="I17" s="136">
        <f t="shared" si="3"/>
        <v>0</v>
      </c>
      <c r="J17" s="33">
        <v>271867.00840364</v>
      </c>
      <c r="K17" s="137">
        <v>0.40450195142615913</v>
      </c>
    </row>
    <row r="18" spans="1:11" ht="16.5" customHeight="1">
      <c r="A18" s="135" t="s">
        <v>42</v>
      </c>
      <c r="B18" s="33">
        <f>+Fondo3!B18+Fondo2!B18+Fondo1!B18</f>
        <v>2810424.435675731</v>
      </c>
      <c r="C18" s="136">
        <f t="shared" si="0"/>
        <v>17.808077834877576</v>
      </c>
      <c r="D18" s="33">
        <f>+Fondo3!D18+Fondo2!D18+Fondo1!D18</f>
        <v>6227085.692104494</v>
      </c>
      <c r="E18" s="136">
        <f t="shared" si="1"/>
        <v>29.806043265981724</v>
      </c>
      <c r="F18" s="33">
        <f>+Fondo3!F18+Fondo2!F18+Fondo1!F18</f>
        <v>2528442.08857734</v>
      </c>
      <c r="G18" s="136">
        <f t="shared" si="2"/>
        <v>12.245434783765509</v>
      </c>
      <c r="H18" s="33">
        <f>+Fondo3!H18+Fondo2!H18+Fondo1!H18</f>
        <v>2070329.2336644493</v>
      </c>
      <c r="I18" s="136">
        <f t="shared" si="3"/>
        <v>20.936723372114084</v>
      </c>
      <c r="J18" s="33">
        <v>13636281.450022014</v>
      </c>
      <c r="K18" s="137">
        <v>20.288973234077737</v>
      </c>
    </row>
    <row r="19" spans="1:11" ht="16.5" customHeight="1">
      <c r="A19" s="135" t="s">
        <v>43</v>
      </c>
      <c r="B19" s="33">
        <f>+Fondo3!B19+Fondo2!B19+Fondo1!B19</f>
        <v>0</v>
      </c>
      <c r="C19" s="136">
        <f t="shared" si="0"/>
        <v>0</v>
      </c>
      <c r="D19" s="33">
        <f>+Fondo3!D19+Fondo2!D19+Fondo1!D19</f>
        <v>0</v>
      </c>
      <c r="E19" s="136">
        <f t="shared" si="1"/>
        <v>0</v>
      </c>
      <c r="F19" s="33">
        <f>+Fondo3!F19+Fondo2!F19+Fondo1!F19</f>
        <v>0</v>
      </c>
      <c r="G19" s="136">
        <f t="shared" si="2"/>
        <v>0</v>
      </c>
      <c r="H19" s="33">
        <f>+Fondo3!H19+Fondo2!H19+Fondo1!H19</f>
        <v>0</v>
      </c>
      <c r="I19" s="136">
        <f t="shared" si="3"/>
        <v>0</v>
      </c>
      <c r="J19" s="33">
        <v>0</v>
      </c>
      <c r="K19" s="137">
        <v>0</v>
      </c>
    </row>
    <row r="20" spans="1:11" ht="16.5" customHeight="1">
      <c r="A20" s="135" t="s">
        <v>44</v>
      </c>
      <c r="B20" s="33">
        <f>+Fondo3!B20+Fondo2!B20+Fondo1!B20</f>
        <v>0</v>
      </c>
      <c r="C20" s="136">
        <f t="shared" si="0"/>
        <v>0</v>
      </c>
      <c r="D20" s="33">
        <f>+Fondo3!D20+Fondo2!D20+Fondo1!D20</f>
        <v>0</v>
      </c>
      <c r="E20" s="136">
        <f t="shared" si="1"/>
        <v>0</v>
      </c>
      <c r="F20" s="33">
        <f>+Fondo3!F20+Fondo2!F20+Fondo1!F20</f>
        <v>0</v>
      </c>
      <c r="G20" s="136">
        <f t="shared" si="2"/>
        <v>0</v>
      </c>
      <c r="H20" s="33">
        <f>+Fondo3!H20+Fondo2!H20+Fondo1!H20</f>
        <v>0</v>
      </c>
      <c r="I20" s="136">
        <f t="shared" si="3"/>
        <v>0</v>
      </c>
      <c r="J20" s="33">
        <v>0</v>
      </c>
      <c r="K20" s="137">
        <v>0</v>
      </c>
    </row>
    <row r="21" spans="1:11" ht="16.5" customHeight="1">
      <c r="A21" s="134" t="s">
        <v>45</v>
      </c>
      <c r="B21" s="51">
        <f>+Fondo3!B21+Fondo2!B21+Fondo1!B21</f>
        <v>2924328.7385512223</v>
      </c>
      <c r="C21" s="132">
        <f t="shared" si="0"/>
        <v>18.52982529251613</v>
      </c>
      <c r="D21" s="51">
        <f>+Fondo3!D21+Fondo2!D21+Fondo1!D21</f>
        <v>3136670.4512612815</v>
      </c>
      <c r="E21" s="132">
        <f t="shared" si="1"/>
        <v>15.013722277816266</v>
      </c>
      <c r="F21" s="51">
        <f>+Fondo3!F21+Fondo2!F21+Fondo1!F21</f>
        <v>3903147.345542077</v>
      </c>
      <c r="G21" s="132">
        <f t="shared" si="2"/>
        <v>18.90323550900699</v>
      </c>
      <c r="H21" s="51">
        <f>+Fondo3!H21+Fondo2!H21+Fondo1!H21</f>
        <v>1718778.0383140587</v>
      </c>
      <c r="I21" s="132">
        <f t="shared" si="3"/>
        <v>17.381573781167383</v>
      </c>
      <c r="J21" s="51">
        <v>11682924.573668638</v>
      </c>
      <c r="K21" s="133">
        <v>17.382637989664655</v>
      </c>
    </row>
    <row r="22" spans="1:11" ht="16.5" customHeight="1">
      <c r="A22" s="135" t="s">
        <v>119</v>
      </c>
      <c r="B22" s="33">
        <f>+Fondo3!B22+Fondo2!B22+Fondo1!B22</f>
        <v>778091.0180282383</v>
      </c>
      <c r="C22" s="136">
        <f t="shared" si="0"/>
        <v>4.9303248419609</v>
      </c>
      <c r="D22" s="33">
        <f>+Fondo3!D22+Fondo2!D22+Fondo1!D22</f>
        <v>224310.7213162296</v>
      </c>
      <c r="E22" s="136">
        <f t="shared" si="1"/>
        <v>1.0736667833320892</v>
      </c>
      <c r="F22" s="33">
        <f>+Fondo3!F22+Fondo2!F22+Fondo1!F22</f>
        <v>605175.8658313837</v>
      </c>
      <c r="G22" s="136">
        <f t="shared" si="2"/>
        <v>2.9309121340867756</v>
      </c>
      <c r="H22" s="33">
        <f>+Fondo3!H22+Fondo2!H22+Fondo1!H22</f>
        <v>274781.03014345013</v>
      </c>
      <c r="I22" s="136">
        <f t="shared" si="3"/>
        <v>2.77879205030362</v>
      </c>
      <c r="J22" s="33">
        <v>1882358.6353193019</v>
      </c>
      <c r="K22" s="137">
        <v>2.8006993041982686</v>
      </c>
    </row>
    <row r="23" spans="1:11" ht="16.5" customHeight="1">
      <c r="A23" s="135" t="s">
        <v>120</v>
      </c>
      <c r="B23" s="33">
        <f>+Fondo3!B23+Fondo2!B23+Fondo1!B23</f>
        <v>193175.2304683729</v>
      </c>
      <c r="C23" s="136">
        <f t="shared" si="0"/>
        <v>1.224042709094961</v>
      </c>
      <c r="D23" s="33">
        <f>+Fondo3!D23+Fondo2!D23+Fondo1!D23</f>
        <v>194640.153030252</v>
      </c>
      <c r="E23" s="136">
        <f t="shared" si="1"/>
        <v>0.9316481431872421</v>
      </c>
      <c r="F23" s="33">
        <f>+Fondo3!F23+Fondo2!F23+Fondo1!F23</f>
        <v>159690.3080909535</v>
      </c>
      <c r="G23" s="136">
        <f t="shared" si="2"/>
        <v>0.7733921461604315</v>
      </c>
      <c r="H23" s="33">
        <f>+Fondo3!H23+Fondo2!H23+Fondo1!H23</f>
        <v>53821.119009807895</v>
      </c>
      <c r="I23" s="136">
        <f t="shared" si="3"/>
        <v>0.5442795580350734</v>
      </c>
      <c r="J23" s="33">
        <v>601326.8105993863</v>
      </c>
      <c r="K23" s="137">
        <v>0.8946943204347391</v>
      </c>
    </row>
    <row r="24" spans="1:11" ht="16.5" customHeight="1">
      <c r="A24" s="135" t="s">
        <v>114</v>
      </c>
      <c r="B24" s="33">
        <f>+Fondo3!B24+Fondo2!B24+Fondo1!B24</f>
        <v>356219.36130175914</v>
      </c>
      <c r="C24" s="136">
        <f t="shared" si="0"/>
        <v>2.2571615987344167</v>
      </c>
      <c r="D24" s="33">
        <f>+Fondo3!D24+Fondo2!D24+Fondo1!D24</f>
        <v>250887.7864765856</v>
      </c>
      <c r="E24" s="136">
        <f t="shared" si="1"/>
        <v>1.2008783222798807</v>
      </c>
      <c r="F24" s="33">
        <f>+Fondo3!F24+Fondo2!F24+Fondo1!F24</f>
        <v>252178.48566337122</v>
      </c>
      <c r="G24" s="136">
        <f t="shared" si="2"/>
        <v>1.221319330986568</v>
      </c>
      <c r="H24" s="33">
        <f>+Fondo3!H24+Fondo2!H24+Fondo1!H24</f>
        <v>249909.29593750983</v>
      </c>
      <c r="I24" s="136">
        <f t="shared" si="3"/>
        <v>2.527270403221029</v>
      </c>
      <c r="J24" s="33">
        <v>1109194.9293792257</v>
      </c>
      <c r="K24" s="137">
        <v>1.6503345370239133</v>
      </c>
    </row>
    <row r="25" spans="1:11" ht="16.5" customHeight="1">
      <c r="A25" s="135" t="s">
        <v>46</v>
      </c>
      <c r="B25" s="33">
        <f>+Fondo3!B25+Fondo2!B25+Fondo1!B25</f>
        <v>35065.361613956804</v>
      </c>
      <c r="C25" s="136">
        <f t="shared" si="0"/>
        <v>0.22218946042551427</v>
      </c>
      <c r="D25" s="33">
        <f>+Fondo3!D25+Fondo2!D25+Fondo1!D25</f>
        <v>90682.7338170238</v>
      </c>
      <c r="E25" s="136">
        <f t="shared" si="1"/>
        <v>0.43405432673823546</v>
      </c>
      <c r="F25" s="33">
        <f>+Fondo3!F25+Fondo2!F25+Fondo1!F25</f>
        <v>130522.6002241752</v>
      </c>
      <c r="G25" s="136">
        <f t="shared" si="2"/>
        <v>0.6321307480496585</v>
      </c>
      <c r="H25" s="33">
        <f>+Fondo3!H25+Fondo2!H25+Fondo1!H25</f>
        <v>28475.250080972</v>
      </c>
      <c r="I25" s="136">
        <f t="shared" si="3"/>
        <v>0.2879631047096088</v>
      </c>
      <c r="J25" s="33">
        <v>284745.9457361278</v>
      </c>
      <c r="K25" s="137">
        <v>0.42366409733667687</v>
      </c>
    </row>
    <row r="26" spans="1:11" ht="16.5" customHeight="1">
      <c r="A26" s="135" t="s">
        <v>47</v>
      </c>
      <c r="B26" s="33">
        <f>+Fondo3!B26+Fondo2!B26+Fondo1!B26</f>
        <v>192407.9374105734</v>
      </c>
      <c r="C26" s="136">
        <f t="shared" si="0"/>
        <v>1.219180804849466</v>
      </c>
      <c r="D26" s="33">
        <f>+Fondo3!D26+Fondo2!D26+Fondo1!D26</f>
        <v>281033.6369696181</v>
      </c>
      <c r="E26" s="136">
        <f t="shared" si="1"/>
        <v>1.3451719081581694</v>
      </c>
      <c r="F26" s="33">
        <f>+Fondo3!F26+Fondo2!F26+Fondo1!F26</f>
        <v>453069.83115146076</v>
      </c>
      <c r="G26" s="136">
        <f t="shared" si="2"/>
        <v>2.194251193223309</v>
      </c>
      <c r="H26" s="33">
        <f>+Fondo3!H26+Fondo2!H26+Fondo1!H26</f>
        <v>128106.29867815472</v>
      </c>
      <c r="I26" s="136">
        <f t="shared" si="3"/>
        <v>1.2955070594750913</v>
      </c>
      <c r="J26" s="33">
        <v>1054617.7042098069</v>
      </c>
      <c r="K26" s="137">
        <v>1.5691308844951086</v>
      </c>
    </row>
    <row r="27" spans="1:11" ht="16.5" customHeight="1">
      <c r="A27" s="135" t="s">
        <v>48</v>
      </c>
      <c r="B27" s="33">
        <f>+Fondo3!B27+Fondo2!B27+Fondo1!B27</f>
        <v>210980.82418630808</v>
      </c>
      <c r="C27" s="136">
        <f t="shared" si="0"/>
        <v>1.336866734818662</v>
      </c>
      <c r="D27" s="33">
        <f>+Fondo3!D27+Fondo2!D27+Fondo1!D27</f>
        <v>497013.04240945756</v>
      </c>
      <c r="E27" s="136">
        <f t="shared" si="1"/>
        <v>2.378960717466374</v>
      </c>
      <c r="F27" s="33">
        <f>+Fondo3!F27+Fondo2!F27+Fondo1!F27</f>
        <v>367588.18964106607</v>
      </c>
      <c r="G27" s="136">
        <f t="shared" si="2"/>
        <v>1.7802571883561724</v>
      </c>
      <c r="H27" s="33">
        <f>+Fondo3!H27+Fondo2!H27+Fondo1!H27</f>
        <v>151095.6167700231</v>
      </c>
      <c r="I27" s="136">
        <f t="shared" si="3"/>
        <v>1.5279923017141024</v>
      </c>
      <c r="J27" s="33">
        <v>1226677.673006855</v>
      </c>
      <c r="K27" s="137">
        <v>1.8251332348700287</v>
      </c>
    </row>
    <row r="28" spans="1:11" ht="16.5" customHeight="1">
      <c r="A28" s="135" t="s">
        <v>49</v>
      </c>
      <c r="B28" s="33">
        <f>+Fondo3!B28+Fondo2!B28+Fondo1!B28</f>
        <v>0</v>
      </c>
      <c r="C28" s="136">
        <f t="shared" si="0"/>
        <v>0</v>
      </c>
      <c r="D28" s="33">
        <f>+Fondo3!D28+Fondo2!D28+Fondo1!D28</f>
        <v>0</v>
      </c>
      <c r="E28" s="136">
        <f t="shared" si="1"/>
        <v>0</v>
      </c>
      <c r="F28" s="33">
        <f>+Fondo3!F28+Fondo2!F28+Fondo1!F28</f>
        <v>0</v>
      </c>
      <c r="G28" s="136">
        <f t="shared" si="2"/>
        <v>0</v>
      </c>
      <c r="H28" s="33">
        <f>+Fondo3!H28+Fondo2!H28+Fondo1!H28</f>
        <v>0</v>
      </c>
      <c r="I28" s="136">
        <f t="shared" si="3"/>
        <v>0</v>
      </c>
      <c r="J28" s="33">
        <v>0</v>
      </c>
      <c r="K28" s="137">
        <v>0</v>
      </c>
    </row>
    <row r="29" spans="1:11" ht="16.5" customHeight="1">
      <c r="A29" s="135" t="s">
        <v>50</v>
      </c>
      <c r="B29" s="33">
        <f>+Fondo3!B29+Fondo2!B29+Fondo1!B29</f>
        <v>7521.370920687699</v>
      </c>
      <c r="C29" s="136">
        <f t="shared" si="0"/>
        <v>0.04765869421014585</v>
      </c>
      <c r="D29" s="33">
        <f>+Fondo3!D29+Fondo2!D29+Fondo1!D29</f>
        <v>11317.9567185575</v>
      </c>
      <c r="E29" s="136">
        <f t="shared" si="1"/>
        <v>0.05417357722627154</v>
      </c>
      <c r="F29" s="33">
        <f>+Fondo3!F29+Fondo2!F29+Fondo1!F29</f>
        <v>7624.7380667532</v>
      </c>
      <c r="G29" s="136">
        <f t="shared" si="2"/>
        <v>0.03692717866132953</v>
      </c>
      <c r="H29" s="33">
        <f>+Fondo3!H29+Fondo2!H29+Fondo1!H29</f>
        <v>0</v>
      </c>
      <c r="I29" s="136">
        <f t="shared" si="3"/>
        <v>0</v>
      </c>
      <c r="J29" s="33">
        <v>26464.0657059984</v>
      </c>
      <c r="K29" s="137">
        <v>0.039375010169873645</v>
      </c>
    </row>
    <row r="30" spans="1:11" ht="16.5" customHeight="1">
      <c r="A30" s="139" t="s">
        <v>51</v>
      </c>
      <c r="B30" s="33">
        <f>Fondo1!B30+Fondo2!B30+Fondo3!B30</f>
        <v>1150867.6346213259</v>
      </c>
      <c r="C30" s="136">
        <f t="shared" si="0"/>
        <v>7.292400448422061</v>
      </c>
      <c r="D30" s="33">
        <f>Fondo1!D30+Fondo2!D30+Fondo3!D30</f>
        <v>1586784.4205235573</v>
      </c>
      <c r="E30" s="136">
        <f t="shared" si="1"/>
        <v>7.595168499428004</v>
      </c>
      <c r="F30" s="33">
        <f>Fondo1!F30+Fondo2!F30+Fondo3!F30</f>
        <v>1927297.3268729132</v>
      </c>
      <c r="G30" s="136">
        <f t="shared" si="2"/>
        <v>9.334045589482743</v>
      </c>
      <c r="H30" s="33">
        <f>Fondo1!H30+Fondo2!H30+Fondo3!H30</f>
        <v>832589.427694141</v>
      </c>
      <c r="I30" s="136">
        <f t="shared" si="3"/>
        <v>8.419769303708858</v>
      </c>
      <c r="J30" s="33">
        <v>5497538.809711938</v>
      </c>
      <c r="K30" s="137">
        <v>8.179606601136047</v>
      </c>
    </row>
    <row r="31" spans="1:11" ht="16.5" customHeight="1">
      <c r="A31" s="135" t="s">
        <v>105</v>
      </c>
      <c r="B31" s="33">
        <f>+Fondo3!B31+Fondo2!B31+Fondo1!B31</f>
        <v>0</v>
      </c>
      <c r="C31" s="136">
        <f t="shared" si="0"/>
        <v>0</v>
      </c>
      <c r="D31" s="33">
        <f>+Fondo3!D31+Fondo2!D31+Fondo1!D31</f>
        <v>0</v>
      </c>
      <c r="E31" s="136">
        <f t="shared" si="1"/>
        <v>0</v>
      </c>
      <c r="F31" s="33">
        <f>+Fondo3!F31+Fondo2!F31+Fondo1!F31</f>
        <v>0</v>
      </c>
      <c r="G31" s="136">
        <f t="shared" si="2"/>
        <v>0</v>
      </c>
      <c r="H31" s="33">
        <f>+Fondo3!H31+Fondo2!H31+Fondo1!H31</f>
        <v>0</v>
      </c>
      <c r="I31" s="136">
        <f t="shared" si="3"/>
        <v>0</v>
      </c>
      <c r="J31" s="33">
        <v>0</v>
      </c>
      <c r="K31" s="137">
        <v>0</v>
      </c>
    </row>
    <row r="32" spans="1:11" ht="16.5" customHeight="1">
      <c r="A32" s="135" t="s">
        <v>92</v>
      </c>
      <c r="B32" s="33">
        <f>+Fondo3!B32+Fondo2!B32+Fondo1!B32</f>
        <v>0</v>
      </c>
      <c r="C32" s="136">
        <f t="shared" si="0"/>
        <v>0</v>
      </c>
      <c r="D32" s="33">
        <f>+Fondo3!D32+Fondo2!D32+Fondo1!D32</f>
        <v>0</v>
      </c>
      <c r="E32" s="136">
        <f t="shared" si="1"/>
        <v>0</v>
      </c>
      <c r="F32" s="33">
        <f>+Fondo3!F32+Fondo2!F32+Fondo1!F32</f>
        <v>0</v>
      </c>
      <c r="G32" s="136">
        <f t="shared" si="2"/>
        <v>0</v>
      </c>
      <c r="H32" s="33">
        <f>+Fondo3!H32+Fondo2!H32+Fondo1!H32</f>
        <v>0</v>
      </c>
      <c r="I32" s="136">
        <f t="shared" si="3"/>
        <v>0</v>
      </c>
      <c r="J32" s="33">
        <v>0</v>
      </c>
      <c r="K32" s="137">
        <v>0</v>
      </c>
    </row>
    <row r="33" spans="1:11" ht="16.5" customHeight="1">
      <c r="A33" s="134" t="s">
        <v>52</v>
      </c>
      <c r="B33" s="51">
        <f>+Fondo3!B33+Fondo2!B33+Fondo1!B33</f>
        <v>5685914.489613841</v>
      </c>
      <c r="C33" s="132">
        <f t="shared" si="0"/>
        <v>36.02843987127374</v>
      </c>
      <c r="D33" s="51">
        <f>+Fondo3!D33+Fondo2!D33+Fondo1!D33</f>
        <v>5809822.589091057</v>
      </c>
      <c r="E33" s="132">
        <f t="shared" si="1"/>
        <v>27.808806883401427</v>
      </c>
      <c r="F33" s="51">
        <f>+Fondo3!F33+Fondo2!F33+Fondo1!F33</f>
        <v>8018787.89500588</v>
      </c>
      <c r="G33" s="132">
        <f t="shared" si="2"/>
        <v>38.83559155131477</v>
      </c>
      <c r="H33" s="51">
        <f>+Fondo3!H33+Fondo2!H33+Fondo1!H33</f>
        <v>3856239.331511553</v>
      </c>
      <c r="I33" s="132">
        <f t="shared" si="3"/>
        <v>38.99718693418646</v>
      </c>
      <c r="J33" s="51">
        <v>23370764.305222332</v>
      </c>
      <c r="K33" s="133">
        <v>34.77258908056857</v>
      </c>
    </row>
    <row r="34" spans="1:11" ht="16.5" customHeight="1">
      <c r="A34" s="135" t="s">
        <v>53</v>
      </c>
      <c r="B34" s="33">
        <f>+Fondo3!B34+Fondo2!B34+Fondo1!B34</f>
        <v>11926.4777661792</v>
      </c>
      <c r="C34" s="136">
        <f t="shared" si="0"/>
        <v>0.07557137692797995</v>
      </c>
      <c r="D34" s="33">
        <f>+Fondo3!D34+Fondo2!D34+Fondo1!D34</f>
        <v>0</v>
      </c>
      <c r="E34" s="136">
        <f t="shared" si="1"/>
        <v>0</v>
      </c>
      <c r="F34" s="33">
        <f>+Fondo3!F34+Fondo2!F34+Fondo1!F34</f>
        <v>0</v>
      </c>
      <c r="G34" s="136">
        <f t="shared" si="2"/>
        <v>0</v>
      </c>
      <c r="H34" s="33">
        <f>+Fondo3!H34+Fondo2!H34+Fondo1!H34</f>
        <v>1177.6374273231</v>
      </c>
      <c r="I34" s="136">
        <f t="shared" si="3"/>
        <v>0.011909153697680903</v>
      </c>
      <c r="J34" s="33">
        <v>13104.115193502299</v>
      </c>
      <c r="K34" s="137">
        <v>0.01949718062007369</v>
      </c>
    </row>
    <row r="35" spans="1:11" ht="16.5" customHeight="1">
      <c r="A35" s="135" t="s">
        <v>145</v>
      </c>
      <c r="B35" s="33">
        <f>+Fondo3!B35+Fondo2!B35+Fondo1!B35</f>
        <v>84129.17749453039</v>
      </c>
      <c r="C35" s="136">
        <f t="shared" si="0"/>
        <v>0.5330792466749279</v>
      </c>
      <c r="D35" s="33">
        <f>+Fondo3!D35+Fondo2!D35+Fondo1!D35</f>
        <v>0</v>
      </c>
      <c r="E35" s="136">
        <f t="shared" si="1"/>
        <v>0</v>
      </c>
      <c r="F35" s="33">
        <f>+Fondo3!F35+Fondo2!F35+Fondo1!F35</f>
        <v>43243.0823130492</v>
      </c>
      <c r="G35" s="136">
        <f t="shared" si="2"/>
        <v>0.2094294928508308</v>
      </c>
      <c r="H35" s="33">
        <f>+Fondo3!H35+Fondo2!H35+Fondo1!H35</f>
        <v>86410.97342512848</v>
      </c>
      <c r="I35" s="136">
        <f t="shared" si="3"/>
        <v>0.8738526305378145</v>
      </c>
      <c r="J35" s="33">
        <v>213783.23323270807</v>
      </c>
      <c r="K35" s="137">
        <v>0.31808101885034135</v>
      </c>
    </row>
    <row r="36" spans="1:11" ht="16.5" customHeight="1">
      <c r="A36" s="135" t="s">
        <v>115</v>
      </c>
      <c r="B36" s="33">
        <f>+Fondo3!B36+Fondo2!B36+Fondo1!B36</f>
        <v>189648.4203828555</v>
      </c>
      <c r="C36" s="136">
        <f t="shared" si="0"/>
        <v>1.2016952986061875</v>
      </c>
      <c r="D36" s="33">
        <f>+Fondo3!D36+Fondo2!D36+Fondo1!D36</f>
        <v>437307.8194038479</v>
      </c>
      <c r="E36" s="136">
        <f t="shared" si="1"/>
        <v>2.0931807317554556</v>
      </c>
      <c r="F36" s="33">
        <f>+Fondo3!F36+Fondo2!F36+Fondo1!F36</f>
        <v>58578.147585827995</v>
      </c>
      <c r="G36" s="136">
        <f t="shared" si="2"/>
        <v>0.28369836479808563</v>
      </c>
      <c r="H36" s="33">
        <f>+Fondo3!H36+Fondo2!H36+Fondo1!H36</f>
        <v>217829.41419651188</v>
      </c>
      <c r="I36" s="136">
        <f t="shared" si="3"/>
        <v>2.2028545572289393</v>
      </c>
      <c r="J36" s="33">
        <v>903363.8015690432</v>
      </c>
      <c r="K36" s="137">
        <v>1.3440851934483533</v>
      </c>
    </row>
    <row r="37" spans="1:11" ht="16.5" customHeight="1">
      <c r="A37" s="135" t="s">
        <v>54</v>
      </c>
      <c r="B37" s="33">
        <f>+Fondo3!B37+Fondo2!B37+Fondo1!B37</f>
        <v>1408412.9318305417</v>
      </c>
      <c r="C37" s="136">
        <f t="shared" si="0"/>
        <v>8.924320040526538</v>
      </c>
      <c r="D37" s="33">
        <f>+Fondo3!D37+Fondo2!D37+Fondo1!D37</f>
        <v>1321942.2595199873</v>
      </c>
      <c r="E37" s="136">
        <f t="shared" si="1"/>
        <v>6.327497344759711</v>
      </c>
      <c r="F37" s="33">
        <f>+Fondo3!F37+Fondo2!F37+Fondo1!F37</f>
        <v>2783761.2406447115</v>
      </c>
      <c r="G37" s="136">
        <f t="shared" si="2"/>
        <v>13.481964597840257</v>
      </c>
      <c r="H37" s="33">
        <f>+Fondo3!H37+Fondo2!H37+Fondo1!H37</f>
        <v>1015161.0021818569</v>
      </c>
      <c r="I37" s="136">
        <f t="shared" si="3"/>
        <v>10.266070118335792</v>
      </c>
      <c r="J37" s="33">
        <v>6529277.434177097</v>
      </c>
      <c r="K37" s="137">
        <v>9.714696457784907</v>
      </c>
    </row>
    <row r="38" spans="1:11" ht="16.5" customHeight="1">
      <c r="A38" s="135" t="s">
        <v>55</v>
      </c>
      <c r="B38" s="33">
        <f>+Fondo3!B38+Fondo2!B38+Fondo1!B38</f>
        <v>112313.4402685222</v>
      </c>
      <c r="C38" s="136">
        <f t="shared" si="0"/>
        <v>0.7116670566963034</v>
      </c>
      <c r="D38" s="33">
        <f>+Fondo3!D38+Fondo2!D38+Fondo1!D38</f>
        <v>87280.07022151201</v>
      </c>
      <c r="E38" s="136">
        <f t="shared" si="1"/>
        <v>0.41776742410639944</v>
      </c>
      <c r="F38" s="33">
        <f>+Fondo3!F38+Fondo2!F38+Fondo1!F38</f>
        <v>23856.5525272132</v>
      </c>
      <c r="G38" s="136">
        <f t="shared" si="2"/>
        <v>0.11553907422172296</v>
      </c>
      <c r="H38" s="33">
        <f>+Fondo3!H38+Fondo2!H38+Fondo1!H38</f>
        <v>20365.3497183528</v>
      </c>
      <c r="I38" s="136">
        <f t="shared" si="3"/>
        <v>0.2059497042771414</v>
      </c>
      <c r="J38" s="33">
        <v>243815.4127356002</v>
      </c>
      <c r="K38" s="137">
        <v>0.362764907807049</v>
      </c>
    </row>
    <row r="39" spans="1:11" ht="16.5" customHeight="1">
      <c r="A39" s="135" t="s">
        <v>113</v>
      </c>
      <c r="B39" s="33">
        <f>+Fondo3!B39+Fondo2!B39+Fondo1!B39</f>
        <v>66890.09964</v>
      </c>
      <c r="C39" s="136">
        <f t="shared" si="0"/>
        <v>0.4238449131209007</v>
      </c>
      <c r="D39" s="33">
        <f>+Fondo3!D39+Fondo2!D39+Fondo1!D39</f>
        <v>0</v>
      </c>
      <c r="E39" s="136">
        <f t="shared" si="1"/>
        <v>0</v>
      </c>
      <c r="F39" s="33">
        <f>+Fondo3!F39+Fondo2!F39+Fondo1!F39</f>
        <v>0</v>
      </c>
      <c r="G39" s="136">
        <f t="shared" si="2"/>
        <v>0</v>
      </c>
      <c r="H39" s="33">
        <f>+Fondo3!H39+Fondo2!H39+Fondo1!H39</f>
        <v>0</v>
      </c>
      <c r="I39" s="136">
        <f t="shared" si="3"/>
        <v>0</v>
      </c>
      <c r="J39" s="33">
        <v>66890.09964</v>
      </c>
      <c r="K39" s="137">
        <v>0.09952357218459744</v>
      </c>
    </row>
    <row r="40" spans="1:11" ht="16.5" customHeight="1">
      <c r="A40" s="139" t="s">
        <v>51</v>
      </c>
      <c r="B40" s="33">
        <f>+Fondo3!B40+Fondo2!B40+Fondo1!B40</f>
        <v>3812593.9422312123</v>
      </c>
      <c r="C40" s="136">
        <f t="shared" si="0"/>
        <v>24.158261938720898</v>
      </c>
      <c r="D40" s="33">
        <f>+Fondo3!D40+Fondo2!D40+Fondo1!D40</f>
        <v>3963292.4399457104</v>
      </c>
      <c r="E40" s="136">
        <f t="shared" si="1"/>
        <v>18.970361382779863</v>
      </c>
      <c r="F40" s="33">
        <f>+Fondo3!F40+Fondo2!F40+Fondo1!F40</f>
        <v>5109348.871935079</v>
      </c>
      <c r="G40" s="136">
        <f t="shared" si="2"/>
        <v>24.744960021603877</v>
      </c>
      <c r="H40" s="33">
        <f>+Fondo3!H40+Fondo2!H40+Fondo1!H40</f>
        <v>2515294.95456238</v>
      </c>
      <c r="I40" s="136">
        <f t="shared" si="3"/>
        <v>25.436550770109097</v>
      </c>
      <c r="J40" s="33">
        <v>15400530.208674384</v>
      </c>
      <c r="K40" s="137">
        <v>22.91394074987326</v>
      </c>
    </row>
    <row r="41" spans="1:11" ht="16.5" customHeight="1">
      <c r="A41" s="135" t="s">
        <v>106</v>
      </c>
      <c r="B41" s="33">
        <f>+Fondo3!B41+Fondo2!B41+Fondo1!B41</f>
        <v>0</v>
      </c>
      <c r="C41" s="136">
        <f t="shared" si="0"/>
        <v>0</v>
      </c>
      <c r="D41" s="33">
        <f>+Fondo3!D41+Fondo2!D41+Fondo1!D41</f>
        <v>0</v>
      </c>
      <c r="E41" s="136">
        <f t="shared" si="1"/>
        <v>0</v>
      </c>
      <c r="F41" s="33">
        <f>+Fondo3!F41+Fondo2!F41+Fondo1!F41</f>
        <v>0</v>
      </c>
      <c r="G41" s="136">
        <f t="shared" si="2"/>
        <v>0</v>
      </c>
      <c r="H41" s="33">
        <f>+Fondo3!H41+Fondo2!H41+Fondo1!H41</f>
        <v>0</v>
      </c>
      <c r="I41" s="136">
        <f t="shared" si="3"/>
        <v>0</v>
      </c>
      <c r="J41" s="33">
        <v>0</v>
      </c>
      <c r="K41" s="137">
        <v>0</v>
      </c>
    </row>
    <row r="42" spans="1:11" ht="16.5" customHeight="1">
      <c r="A42" s="135" t="s">
        <v>56</v>
      </c>
      <c r="B42" s="33">
        <f>+Fondo3!B42+Fondo2!B42+Fondo1!B42</f>
        <v>0</v>
      </c>
      <c r="C42" s="136">
        <f t="shared" si="0"/>
        <v>0</v>
      </c>
      <c r="D42" s="33">
        <f>+Fondo3!D42+Fondo2!D42+Fondo1!D42</f>
        <v>0</v>
      </c>
      <c r="E42" s="136">
        <f t="shared" si="1"/>
        <v>0</v>
      </c>
      <c r="F42" s="33">
        <f>+Fondo3!F42+Fondo2!F42+Fondo1!F42</f>
        <v>0</v>
      </c>
      <c r="G42" s="136">
        <f t="shared" si="2"/>
        <v>0</v>
      </c>
      <c r="H42" s="33">
        <f>+Fondo3!H42+Fondo2!H42+Fondo1!H42</f>
        <v>0</v>
      </c>
      <c r="I42" s="136">
        <f t="shared" si="3"/>
        <v>0</v>
      </c>
      <c r="J42" s="33">
        <v>0</v>
      </c>
      <c r="K42" s="137">
        <v>0</v>
      </c>
    </row>
    <row r="43" spans="1:11" ht="16.5" customHeight="1">
      <c r="A43" s="135" t="s">
        <v>57</v>
      </c>
      <c r="B43" s="33">
        <f>+Fondo3!B43+Fondo2!B43+Fondo1!B43</f>
        <v>0</v>
      </c>
      <c r="C43" s="136">
        <f t="shared" si="0"/>
        <v>0</v>
      </c>
      <c r="D43" s="33">
        <f>+Fondo3!D43+Fondo2!D43+Fondo1!D43</f>
        <v>0</v>
      </c>
      <c r="E43" s="136">
        <f t="shared" si="1"/>
        <v>0</v>
      </c>
      <c r="F43" s="33">
        <f>+Fondo3!F43+Fondo2!F43+Fondo1!F43</f>
        <v>0</v>
      </c>
      <c r="G43" s="136">
        <f t="shared" si="2"/>
        <v>0</v>
      </c>
      <c r="H43" s="33">
        <f>+Fondo3!H43+Fondo2!H43+Fondo1!H43</f>
        <v>0</v>
      </c>
      <c r="I43" s="136">
        <f t="shared" si="3"/>
        <v>0</v>
      </c>
      <c r="J43" s="33">
        <v>0</v>
      </c>
      <c r="K43" s="137">
        <v>0</v>
      </c>
    </row>
    <row r="44" spans="1:11" ht="16.5" customHeight="1">
      <c r="A44" s="134" t="s">
        <v>129</v>
      </c>
      <c r="B44" s="51">
        <f>+Fondo3!B44+Fondo2!B44+Fondo1!B44</f>
        <v>574175.5590991274</v>
      </c>
      <c r="C44" s="132">
        <f t="shared" si="0"/>
        <v>3.6382273501202134</v>
      </c>
      <c r="D44" s="51">
        <f>+Fondo3!D44+Fondo2!D44+Fondo1!D44</f>
        <v>828528.565600966</v>
      </c>
      <c r="E44" s="132">
        <f t="shared" si="1"/>
        <v>3.965764965257486</v>
      </c>
      <c r="F44" s="51">
        <f>+Fondo3!F44+Fondo2!F44+Fondo1!F44</f>
        <v>555040.1559542152</v>
      </c>
      <c r="G44" s="132">
        <f t="shared" si="2"/>
        <v>2.688101128680639</v>
      </c>
      <c r="H44" s="51">
        <f>+Fondo3!H44+Fondo2!H44+Fondo1!H44</f>
        <v>214476.35710603022</v>
      </c>
      <c r="I44" s="132">
        <f t="shared" si="3"/>
        <v>2.168945926846484</v>
      </c>
      <c r="J44" s="51">
        <v>2172220.6377603393</v>
      </c>
      <c r="K44" s="133">
        <v>3.231975413499525</v>
      </c>
    </row>
    <row r="45" spans="1:11" ht="16.5" customHeight="1">
      <c r="A45" s="135" t="s">
        <v>58</v>
      </c>
      <c r="B45" s="33">
        <f>+Fondo3!B45+Fondo2!B45+Fondo1!B45</f>
        <v>549334.6942783274</v>
      </c>
      <c r="C45" s="136">
        <f t="shared" si="0"/>
        <v>3.480824771136403</v>
      </c>
      <c r="D45" s="33">
        <f>+Fondo3!D45+Fondo2!D45+Fondo1!D45</f>
        <v>785303.005600966</v>
      </c>
      <c r="E45" s="136">
        <f t="shared" si="1"/>
        <v>3.758865144818229</v>
      </c>
      <c r="F45" s="33">
        <f>+Fondo3!F45+Fondo2!F45+Fondo1!F45</f>
        <v>511814.59595421527</v>
      </c>
      <c r="G45" s="136">
        <f t="shared" si="2"/>
        <v>2.478756497706881</v>
      </c>
      <c r="H45" s="33">
        <f>+Fondo3!H45+Fondo2!H45+Fondo1!H45</f>
        <v>171250.7971060302</v>
      </c>
      <c r="I45" s="136">
        <f t="shared" si="3"/>
        <v>1.731816615426347</v>
      </c>
      <c r="J45" s="33">
        <v>2017703.0929395389</v>
      </c>
      <c r="K45" s="137">
        <v>3.002073856938475</v>
      </c>
    </row>
    <row r="46" spans="1:11" ht="16.5" customHeight="1">
      <c r="A46" s="135" t="s">
        <v>59</v>
      </c>
      <c r="B46" s="33">
        <f>+Fondo3!B46+Fondo2!B46+Fondo1!B46</f>
        <v>0</v>
      </c>
      <c r="C46" s="136">
        <f t="shared" si="0"/>
        <v>0</v>
      </c>
      <c r="D46" s="33">
        <f>+Fondo3!D46+Fondo2!D46+Fondo1!D46</f>
        <v>0</v>
      </c>
      <c r="E46" s="136">
        <f t="shared" si="1"/>
        <v>0</v>
      </c>
      <c r="F46" s="33">
        <f>+Fondo3!F46+Fondo2!F46+Fondo1!F46</f>
        <v>0</v>
      </c>
      <c r="G46" s="136">
        <f t="shared" si="2"/>
        <v>0</v>
      </c>
      <c r="H46" s="33">
        <f>+Fondo3!H46+Fondo2!H46+Fondo1!H46</f>
        <v>0</v>
      </c>
      <c r="I46" s="136">
        <f t="shared" si="3"/>
        <v>0</v>
      </c>
      <c r="J46" s="33">
        <v>0</v>
      </c>
      <c r="K46" s="137">
        <v>0</v>
      </c>
    </row>
    <row r="47" spans="1:11" ht="16.5" customHeight="1">
      <c r="A47" s="135" t="s">
        <v>128</v>
      </c>
      <c r="B47" s="33">
        <f>+Fondo3!B47+Fondo2!B47+Fondo1!B47</f>
        <v>24840.864820799998</v>
      </c>
      <c r="C47" s="136">
        <f t="shared" si="0"/>
        <v>0.15740257898380988</v>
      </c>
      <c r="D47" s="33">
        <f>+Fondo3!D47+Fondo2!D47+Fondo1!D47</f>
        <v>43225.56</v>
      </c>
      <c r="E47" s="136">
        <f t="shared" si="1"/>
        <v>0.20689982043925742</v>
      </c>
      <c r="F47" s="33">
        <f>+Fondo3!F47+Fondo2!F47+Fondo1!F47</f>
        <v>43225.56</v>
      </c>
      <c r="G47" s="136">
        <f t="shared" si="2"/>
        <v>0.20934463097375872</v>
      </c>
      <c r="H47" s="33">
        <f>+Fondo3!H47+Fondo2!H47+Fondo1!H47</f>
        <v>43225.56</v>
      </c>
      <c r="I47" s="136">
        <f t="shared" si="3"/>
        <v>0.43712931142013656</v>
      </c>
      <c r="J47" s="33">
        <v>154517.54482080002</v>
      </c>
      <c r="K47" s="137">
        <v>0.22990155656104896</v>
      </c>
    </row>
    <row r="48" spans="1:11" ht="16.5" customHeight="1">
      <c r="A48" s="134" t="s">
        <v>60</v>
      </c>
      <c r="B48" s="51">
        <f>+Fondo3!B48+Fondo2!B48+Fondo1!B48</f>
        <v>438520.25119535497</v>
      </c>
      <c r="C48" s="132">
        <f t="shared" si="0"/>
        <v>2.7786560159121745</v>
      </c>
      <c r="D48" s="51">
        <f>+Fondo3!D48+Fondo2!D48+Fondo1!D48</f>
        <v>620603.7331443997</v>
      </c>
      <c r="E48" s="132">
        <f t="shared" si="1"/>
        <v>2.9705294957777095</v>
      </c>
      <c r="F48" s="51">
        <f>+Fondo3!F48+Fondo2!F48+Fondo1!F48</f>
        <v>1190409.8937400985</v>
      </c>
      <c r="G48" s="132">
        <f t="shared" si="2"/>
        <v>5.765244450564256</v>
      </c>
      <c r="H48" s="51">
        <f>+Fondo3!H48+Fondo2!H48+Fondo1!H48</f>
        <v>291708.2023329218</v>
      </c>
      <c r="I48" s="132">
        <f t="shared" si="3"/>
        <v>2.94997232242673</v>
      </c>
      <c r="J48" s="51">
        <v>2541242.0804127753</v>
      </c>
      <c r="K48" s="133">
        <v>3.781030241988998</v>
      </c>
    </row>
    <row r="49" spans="1:11" ht="16.5" customHeight="1">
      <c r="A49" s="135" t="s">
        <v>61</v>
      </c>
      <c r="B49" s="33">
        <f>+Fondo3!B49+Fondo2!B49+Fondo1!B49</f>
        <v>422620.5357136059</v>
      </c>
      <c r="C49" s="136">
        <f t="shared" si="0"/>
        <v>2.6779084678702656</v>
      </c>
      <c r="D49" s="33">
        <f>+Fondo3!D49+Fondo2!D49+Fondo1!D49</f>
        <v>608909.7434406625</v>
      </c>
      <c r="E49" s="136">
        <f t="shared" si="1"/>
        <v>2.9145560307740923</v>
      </c>
      <c r="F49" s="33">
        <f>+Fondo3!F49+Fondo2!F49+Fondo1!F49</f>
        <v>1190409.8937400985</v>
      </c>
      <c r="G49" s="136">
        <f t="shared" si="2"/>
        <v>5.765244450564256</v>
      </c>
      <c r="H49" s="33">
        <f>+Fondo3!H49+Fondo2!H49+Fondo1!H49</f>
        <v>291708.2023329218</v>
      </c>
      <c r="I49" s="136">
        <f t="shared" si="3"/>
        <v>2.94997232242673</v>
      </c>
      <c r="J49" s="33">
        <v>2513648.375227289</v>
      </c>
      <c r="K49" s="137">
        <v>3.739974478510571</v>
      </c>
    </row>
    <row r="50" spans="1:11" ht="16.5" customHeight="1">
      <c r="A50" s="135" t="s">
        <v>108</v>
      </c>
      <c r="B50" s="33">
        <f>+Fondo3!B50+Fondo2!B50+Fondo1!B50</f>
        <v>15899.715481749101</v>
      </c>
      <c r="C50" s="136">
        <f t="shared" si="0"/>
        <v>0.10074754804190911</v>
      </c>
      <c r="D50" s="33">
        <f>+Fondo3!D50+Fondo2!D50+Fondo1!D50</f>
        <v>11693.989703737101</v>
      </c>
      <c r="E50" s="136">
        <f t="shared" si="1"/>
        <v>0.055973465003616635</v>
      </c>
      <c r="F50" s="33">
        <f>+Fondo3!F50+Fondo2!F50+Fondo1!F50</f>
        <v>0</v>
      </c>
      <c r="G50" s="136">
        <f t="shared" si="2"/>
        <v>0</v>
      </c>
      <c r="H50" s="33">
        <f>+Fondo3!H50+Fondo2!H50+Fondo1!H50</f>
        <v>0</v>
      </c>
      <c r="I50" s="136">
        <f t="shared" si="3"/>
        <v>0</v>
      </c>
      <c r="J50" s="33">
        <v>27593.705185486204</v>
      </c>
      <c r="K50" s="137">
        <v>0.04105576347842673</v>
      </c>
    </row>
    <row r="51" spans="1:11" ht="16.5" customHeight="1">
      <c r="A51" s="135" t="s">
        <v>62</v>
      </c>
      <c r="B51" s="33">
        <f>+Fondo3!B51+Fondo2!B51+Fondo1!B51</f>
        <v>0</v>
      </c>
      <c r="C51" s="136">
        <f t="shared" si="0"/>
        <v>0</v>
      </c>
      <c r="D51" s="33">
        <f>+Fondo3!D51+Fondo2!D51+Fondo1!D51</f>
        <v>0</v>
      </c>
      <c r="E51" s="136">
        <f t="shared" si="1"/>
        <v>0</v>
      </c>
      <c r="F51" s="33">
        <f>+Fondo3!F51+Fondo2!F51+Fondo1!F51</f>
        <v>0</v>
      </c>
      <c r="G51" s="136">
        <f t="shared" si="2"/>
        <v>0</v>
      </c>
      <c r="H51" s="33">
        <f>+Fondo3!H51+Fondo2!H51+Fondo1!H51</f>
        <v>0</v>
      </c>
      <c r="I51" s="136">
        <f t="shared" si="3"/>
        <v>0</v>
      </c>
      <c r="J51" s="33">
        <v>0</v>
      </c>
      <c r="K51" s="137">
        <v>0</v>
      </c>
    </row>
    <row r="52" spans="1:11" ht="9" customHeight="1">
      <c r="A52" s="140"/>
      <c r="B52" s="33"/>
      <c r="C52" s="136"/>
      <c r="D52" s="33"/>
      <c r="E52" s="136"/>
      <c r="F52" s="33"/>
      <c r="G52" s="136"/>
      <c r="H52" s="33"/>
      <c r="I52" s="136"/>
      <c r="J52" s="33"/>
      <c r="K52" s="137"/>
    </row>
    <row r="53" spans="1:13" ht="16.5" customHeight="1">
      <c r="A53" s="130" t="s">
        <v>63</v>
      </c>
      <c r="B53" s="51">
        <f>+Fondo3!B53+Fondo2!B53+Fondo1!B53</f>
        <v>3326341.041312765</v>
      </c>
      <c r="C53" s="132">
        <f aca="true" t="shared" si="4" ref="C53:C69">+B53/B$72*100</f>
        <v>21.07715098726821</v>
      </c>
      <c r="D53" s="51">
        <f>+Fondo3!D53+Fondo2!D53+Fondo1!D53</f>
        <v>4312350.503716755</v>
      </c>
      <c r="E53" s="132">
        <f aca="true" t="shared" si="5" ref="E53:E69">+D53/D$72*100</f>
        <v>20.64113327600933</v>
      </c>
      <c r="F53" s="51">
        <f>+Fondo3!F53+Fondo2!F53+Fondo1!F53</f>
        <v>4339610.416200537</v>
      </c>
      <c r="G53" s="132">
        <f aca="true" t="shared" si="6" ref="G53:G69">+F53/F$72*100</f>
        <v>21.01705891489621</v>
      </c>
      <c r="H53" s="51">
        <f>+Fondo3!H53+Fondo2!H53+Fondo1!H53</f>
        <v>1762033.966700553</v>
      </c>
      <c r="I53" s="132">
        <f aca="true" t="shared" si="7" ref="I53:I69">+H53/H$72*100</f>
        <v>17.819010200508785</v>
      </c>
      <c r="J53" s="51">
        <v>13740335.927930608</v>
      </c>
      <c r="K53" s="187">
        <v>20.443792458432338</v>
      </c>
      <c r="L53" s="182"/>
      <c r="M53" s="184"/>
    </row>
    <row r="54" spans="1:13" ht="16.5" customHeight="1">
      <c r="A54" s="134" t="s">
        <v>40</v>
      </c>
      <c r="B54" s="51">
        <f>+Fondo3!B54+Fondo2!B54+Fondo1!B54</f>
        <v>665378.9470171153</v>
      </c>
      <c r="C54" s="132">
        <f t="shared" si="4"/>
        <v>4.216131886613312</v>
      </c>
      <c r="D54" s="51">
        <f>+Fondo3!D54+Fondo2!D54+Fondo1!D54</f>
        <v>37533.195</v>
      </c>
      <c r="E54" s="132">
        <f t="shared" si="5"/>
        <v>0.17965322614702123</v>
      </c>
      <c r="F54" s="51">
        <f>+Fondo3!F54+Fondo2!F54+Fondo1!F54</f>
        <v>104451.7633870279</v>
      </c>
      <c r="G54" s="132">
        <f t="shared" si="6"/>
        <v>0.5058677287423395</v>
      </c>
      <c r="H54" s="51">
        <f>+Fondo3!H54+Fondo2!H54+Fondo1!H54</f>
        <v>37533.195</v>
      </c>
      <c r="I54" s="132">
        <f t="shared" si="7"/>
        <v>0.37956384337756904</v>
      </c>
      <c r="J54" s="51">
        <v>844897.1004041431</v>
      </c>
      <c r="K54" s="133">
        <v>1.2570945179209305</v>
      </c>
      <c r="L54" s="182"/>
      <c r="M54" s="184"/>
    </row>
    <row r="55" spans="1:13" ht="16.5" customHeight="1">
      <c r="A55" s="135" t="s">
        <v>64</v>
      </c>
      <c r="B55" s="33">
        <f>+Fondo3!B55+Fondo2!B55+Fondo1!B55</f>
        <v>665378.9470171153</v>
      </c>
      <c r="C55" s="136">
        <f t="shared" si="4"/>
        <v>4.216131886613312</v>
      </c>
      <c r="D55" s="33">
        <f>+Fondo3!D55+Fondo2!D55+Fondo1!D55</f>
        <v>37533.195</v>
      </c>
      <c r="E55" s="136">
        <f t="shared" si="5"/>
        <v>0.17965322614702123</v>
      </c>
      <c r="F55" s="33">
        <f>+Fondo3!F55+Fondo2!F55+Fondo1!F55</f>
        <v>104451.7633870279</v>
      </c>
      <c r="G55" s="136">
        <f t="shared" si="6"/>
        <v>0.5058677287423395</v>
      </c>
      <c r="H55" s="33">
        <f>+Fondo3!H55+Fondo2!H55+Fondo1!H55</f>
        <v>37533.195</v>
      </c>
      <c r="I55" s="136">
        <f t="shared" si="7"/>
        <v>0.37956384337756904</v>
      </c>
      <c r="J55" s="33">
        <v>844897.1004041431</v>
      </c>
      <c r="K55" s="137">
        <v>1.2570945179209305</v>
      </c>
      <c r="L55" s="183"/>
      <c r="M55" s="185"/>
    </row>
    <row r="56" spans="1:13" ht="16.5" customHeight="1">
      <c r="A56" s="134" t="s">
        <v>45</v>
      </c>
      <c r="B56" s="51">
        <f>+Fondo3!B56+Fondo2!B56+Fondo1!B56</f>
        <v>726733.6331613475</v>
      </c>
      <c r="C56" s="132">
        <f t="shared" si="4"/>
        <v>4.604901999953245</v>
      </c>
      <c r="D56" s="51">
        <f>+Fondo3!D56+Fondo2!D56+Fondo1!D56</f>
        <v>963113.6752337273</v>
      </c>
      <c r="E56" s="132">
        <f t="shared" si="5"/>
        <v>4.609958701945134</v>
      </c>
      <c r="F56" s="51">
        <f>+Fondo3!F56+Fondo2!F56+Fondo1!F56</f>
        <v>720383.912221466</v>
      </c>
      <c r="G56" s="132">
        <f t="shared" si="6"/>
        <v>3.4888733486260306</v>
      </c>
      <c r="H56" s="51">
        <f>+Fondo3!H56+Fondo2!H56+Fondo1!H56</f>
        <v>255238.2061751595</v>
      </c>
      <c r="I56" s="141">
        <f t="shared" si="7"/>
        <v>2.5811603438673396</v>
      </c>
      <c r="J56" s="51">
        <v>2665469.4267917</v>
      </c>
      <c r="K56" s="133">
        <v>3.965864011727481</v>
      </c>
      <c r="L56" s="182"/>
      <c r="M56" s="184"/>
    </row>
    <row r="57" spans="1:13" ht="16.5" customHeight="1">
      <c r="A57" s="142" t="s">
        <v>104</v>
      </c>
      <c r="B57" s="33">
        <f>+Fondo3!B57+Fondo2!B57+Fondo1!B57</f>
        <v>82285.6569795071</v>
      </c>
      <c r="C57" s="136">
        <f t="shared" si="4"/>
        <v>0.5213978947748421</v>
      </c>
      <c r="D57" s="33">
        <f>+Fondo3!D57+Fondo2!D57+Fondo1!D57</f>
        <v>74614.928602995</v>
      </c>
      <c r="E57" s="136">
        <f t="shared" si="5"/>
        <v>0.35714552524126186</v>
      </c>
      <c r="F57" s="33">
        <f>+Fondo3!F57+Fondo2!F57+Fondo1!F57</f>
        <v>393573.0827870005</v>
      </c>
      <c r="G57" s="136">
        <f t="shared" si="6"/>
        <v>1.9061039759172405</v>
      </c>
      <c r="H57" s="33">
        <f>+Fondo3!H57+Fondo2!H57+Fondo1!H57</f>
        <v>0</v>
      </c>
      <c r="I57" s="143">
        <f t="shared" si="7"/>
        <v>0</v>
      </c>
      <c r="J57" s="33">
        <v>550473.6683695026</v>
      </c>
      <c r="K57" s="137">
        <v>0.8190316080338305</v>
      </c>
      <c r="L57" s="183"/>
      <c r="M57" s="185"/>
    </row>
    <row r="58" spans="1:13" ht="16.5" customHeight="1">
      <c r="A58" s="135" t="s">
        <v>65</v>
      </c>
      <c r="B58" s="33">
        <f>+Fondo3!B58+Fondo2!B58+Fondo1!B58</f>
        <v>0</v>
      </c>
      <c r="C58" s="136">
        <f t="shared" si="4"/>
        <v>0</v>
      </c>
      <c r="D58" s="33">
        <f>+Fondo3!D58+Fondo2!D58+Fondo1!D58</f>
        <v>0</v>
      </c>
      <c r="E58" s="136">
        <f t="shared" si="5"/>
        <v>0</v>
      </c>
      <c r="F58" s="33">
        <f>+Fondo3!F58+Fondo2!F58+Fondo1!F58</f>
        <v>0</v>
      </c>
      <c r="G58" s="136">
        <f t="shared" si="6"/>
        <v>0</v>
      </c>
      <c r="H58" s="33">
        <f>+Fondo3!H58+Fondo2!H58+Fondo1!H58</f>
        <v>0</v>
      </c>
      <c r="I58" s="143">
        <f t="shared" si="7"/>
        <v>0</v>
      </c>
      <c r="J58" s="33">
        <v>0</v>
      </c>
      <c r="K58" s="137">
        <v>0</v>
      </c>
      <c r="L58" s="183"/>
      <c r="M58" s="185"/>
    </row>
    <row r="59" spans="1:13" ht="16.5" customHeight="1">
      <c r="A59" s="135" t="s">
        <v>118</v>
      </c>
      <c r="B59" s="33">
        <f>+Fondo3!B59+Fondo2!B59+Fondo1!B59</f>
        <v>0</v>
      </c>
      <c r="C59" s="136">
        <f t="shared" si="4"/>
        <v>0</v>
      </c>
      <c r="D59" s="33">
        <f>+Fondo3!D59+Fondo2!D59+Fondo1!D59</f>
        <v>0</v>
      </c>
      <c r="E59" s="136">
        <f t="shared" si="5"/>
        <v>0</v>
      </c>
      <c r="F59" s="33">
        <f>+Fondo3!F59+Fondo2!F59+Fondo1!F59</f>
        <v>0</v>
      </c>
      <c r="G59" s="136">
        <f t="shared" si="6"/>
        <v>0</v>
      </c>
      <c r="H59" s="33">
        <f>+Fondo3!H59+Fondo2!H59+Fondo1!H59</f>
        <v>0</v>
      </c>
      <c r="I59" s="143">
        <f t="shared" si="7"/>
        <v>0</v>
      </c>
      <c r="J59" s="33">
        <v>0</v>
      </c>
      <c r="K59" s="137">
        <v>0</v>
      </c>
      <c r="L59" s="183"/>
      <c r="M59" s="185"/>
    </row>
    <row r="60" spans="1:13" ht="16.5" customHeight="1">
      <c r="A60" s="135" t="s">
        <v>121</v>
      </c>
      <c r="B60" s="33">
        <f>+Fondo3!B60+Fondo2!B60+Fondo1!B60</f>
        <v>272558.9128189603</v>
      </c>
      <c r="C60" s="136">
        <f t="shared" si="4"/>
        <v>1.7270524239882772</v>
      </c>
      <c r="D60" s="33">
        <f>+Fondo3!D60+Fondo2!D60+Fondo1!D60</f>
        <v>120394.62579633229</v>
      </c>
      <c r="E60" s="136">
        <f t="shared" si="5"/>
        <v>0.5762707633889008</v>
      </c>
      <c r="F60" s="33">
        <f>+Fondo3!F60+Fondo2!F60+Fondo1!F60</f>
        <v>79841.0413378254</v>
      </c>
      <c r="G60" s="136">
        <f t="shared" si="6"/>
        <v>0.3866761549284191</v>
      </c>
      <c r="H60" s="33">
        <f>+Fondo3!H60+Fondo2!H60+Fondo1!H60</f>
        <v>17481.9933450795</v>
      </c>
      <c r="I60" s="143">
        <f t="shared" si="7"/>
        <v>0.17679104014351718</v>
      </c>
      <c r="J60" s="33">
        <v>490276.5732981975</v>
      </c>
      <c r="K60" s="137">
        <v>0.7294663365082144</v>
      </c>
      <c r="L60" s="183"/>
      <c r="M60" s="185"/>
    </row>
    <row r="61" spans="1:13" ht="16.5" customHeight="1">
      <c r="A61" s="139" t="s">
        <v>51</v>
      </c>
      <c r="B61" s="33">
        <f>+Fondo3!B61+Fondo2!B61+Fondo1!B61</f>
        <v>371889.06336288</v>
      </c>
      <c r="C61" s="136">
        <f t="shared" si="4"/>
        <v>2.3564516811901255</v>
      </c>
      <c r="D61" s="33">
        <f>+Fondo3!D61+Fondo2!D61+Fondo1!D61</f>
        <v>768104.1208344001</v>
      </c>
      <c r="E61" s="136">
        <f t="shared" si="5"/>
        <v>3.6765424133149702</v>
      </c>
      <c r="F61" s="33">
        <f>+Fondo3!F61+Fondo2!F61+Fondo1!F61</f>
        <v>246969.78809663997</v>
      </c>
      <c r="G61" s="136">
        <f t="shared" si="6"/>
        <v>1.1960932177803707</v>
      </c>
      <c r="H61" s="33">
        <f>+Fondo3!H61+Fondo2!H61+Fondo1!H61</f>
        <v>237756.21283008</v>
      </c>
      <c r="I61" s="136">
        <f t="shared" si="7"/>
        <v>2.4043693037238225</v>
      </c>
      <c r="J61" s="33">
        <v>1624719.185124</v>
      </c>
      <c r="K61" s="137">
        <v>2.417366067185436</v>
      </c>
      <c r="L61" s="183"/>
      <c r="M61" s="184"/>
    </row>
    <row r="62" spans="1:13" ht="16.5" customHeight="1">
      <c r="A62" s="134" t="s">
        <v>66</v>
      </c>
      <c r="B62" s="51">
        <f>+Fondo3!B62+Fondo2!B62+Fondo1!B62</f>
        <v>1106267.14569128</v>
      </c>
      <c r="C62" s="132">
        <f t="shared" si="4"/>
        <v>7.0097922529276016</v>
      </c>
      <c r="D62" s="51">
        <f>+Fondo3!D62+Fondo2!D62+Fondo1!D62</f>
        <v>1829892.15886512</v>
      </c>
      <c r="E62" s="132">
        <f t="shared" si="5"/>
        <v>8.758807499368393</v>
      </c>
      <c r="F62" s="51">
        <f>+Fondo3!F62+Fondo2!F62+Fondo1!F62</f>
        <v>2694507.5729060625</v>
      </c>
      <c r="G62" s="132">
        <f t="shared" si="6"/>
        <v>13.04970238687522</v>
      </c>
      <c r="H62" s="51">
        <f>+Fondo3!H62+Fondo2!H62+Fondo1!H62</f>
        <v>690846.69091536</v>
      </c>
      <c r="I62" s="132">
        <f t="shared" si="7"/>
        <v>6.986360345515736</v>
      </c>
      <c r="J62" s="51">
        <v>6321513.568377823</v>
      </c>
      <c r="K62" s="133">
        <v>9.40557145712696</v>
      </c>
      <c r="L62" s="182"/>
      <c r="M62" s="184"/>
    </row>
    <row r="63" spans="1:13" ht="16.5" customHeight="1">
      <c r="A63" s="139" t="s">
        <v>107</v>
      </c>
      <c r="B63" s="33">
        <f>+Fondo3!B63+Fondo2!B63+Fondo1!B63</f>
        <v>0</v>
      </c>
      <c r="C63" s="136">
        <f t="shared" si="4"/>
        <v>0</v>
      </c>
      <c r="D63" s="33">
        <f>+Fondo3!D63+Fondo2!D63+Fondo1!D63</f>
        <v>0</v>
      </c>
      <c r="E63" s="136">
        <f t="shared" si="5"/>
        <v>0</v>
      </c>
      <c r="F63" s="33">
        <f>+Fondo3!F63+Fondo2!F63+Fondo1!F63</f>
        <v>975959.8661807023</v>
      </c>
      <c r="G63" s="136">
        <f t="shared" si="6"/>
        <v>4.726646873534966</v>
      </c>
      <c r="H63" s="33">
        <f>+Fondo3!H63+Fondo2!H63+Fondo1!H63</f>
        <v>0</v>
      </c>
      <c r="I63" s="136">
        <f t="shared" si="7"/>
        <v>0</v>
      </c>
      <c r="J63" s="33">
        <v>975959.8661807023</v>
      </c>
      <c r="K63" s="137">
        <v>1.4520984826433305</v>
      </c>
      <c r="L63" s="182"/>
      <c r="M63" s="184"/>
    </row>
    <row r="64" spans="1:13" ht="16.5" customHeight="1">
      <c r="A64" s="139" t="s">
        <v>51</v>
      </c>
      <c r="B64" s="33">
        <f>+Fondo3!B64+Fondo2!B64+Fondo1!B64</f>
        <v>1106267.14569128</v>
      </c>
      <c r="C64" s="136">
        <f t="shared" si="4"/>
        <v>7.0097922529276016</v>
      </c>
      <c r="D64" s="33">
        <f>+Fondo3!D64+Fondo2!D64+Fondo1!D64</f>
        <v>1829892.15886512</v>
      </c>
      <c r="E64" s="136">
        <f t="shared" si="5"/>
        <v>8.758807499368393</v>
      </c>
      <c r="F64" s="33">
        <f>+Fondo3!F64+Fondo2!F64+Fondo1!F64</f>
        <v>1718547.7067253601</v>
      </c>
      <c r="G64" s="136">
        <f t="shared" si="6"/>
        <v>8.323055513340252</v>
      </c>
      <c r="H64" s="33">
        <f>+Fondo3!H64+Fondo2!H64+Fondo1!H64</f>
        <v>690846.69091536</v>
      </c>
      <c r="I64" s="136">
        <f t="shared" si="7"/>
        <v>6.986360345515736</v>
      </c>
      <c r="J64" s="33">
        <v>5345553.70219712</v>
      </c>
      <c r="K64" s="137">
        <v>7.9534729744836286</v>
      </c>
      <c r="L64" s="183"/>
      <c r="M64" s="185"/>
    </row>
    <row r="65" spans="1:13" ht="16.5" customHeight="1">
      <c r="A65" s="134" t="s">
        <v>67</v>
      </c>
      <c r="B65" s="51">
        <f>+Fondo3!B65+Fondo2!B65+Fondo1!B65</f>
        <v>827961.315443022</v>
      </c>
      <c r="C65" s="132">
        <f t="shared" si="4"/>
        <v>5.246324847774054</v>
      </c>
      <c r="D65" s="51">
        <f>+Fondo3!D65+Fondo2!D65+Fondo1!D65</f>
        <v>1481811.4746179075</v>
      </c>
      <c r="E65" s="132">
        <f t="shared" si="5"/>
        <v>7.092713848548783</v>
      </c>
      <c r="F65" s="51">
        <f>+Fondo3!F65+Fondo2!F65+Fondo1!F65</f>
        <v>820267.167685981</v>
      </c>
      <c r="G65" s="132">
        <f t="shared" si="6"/>
        <v>3.972615450652622</v>
      </c>
      <c r="H65" s="51">
        <f>+Fondo3!H65+Fondo2!H65+Fondo1!H65</f>
        <v>778415.8746100337</v>
      </c>
      <c r="I65" s="132">
        <f t="shared" si="7"/>
        <v>7.871925667748142</v>
      </c>
      <c r="J65" s="51">
        <v>3908455.832356944</v>
      </c>
      <c r="K65" s="133">
        <v>5.815262471656967</v>
      </c>
      <c r="L65" s="182"/>
      <c r="M65" s="184"/>
    </row>
    <row r="66" spans="1:13" ht="16.5" customHeight="1">
      <c r="A66" s="135" t="s">
        <v>122</v>
      </c>
      <c r="B66" s="33">
        <f>+Fondo3!B66+Fondo2!B66+Fondo1!B66</f>
        <v>827961.315443022</v>
      </c>
      <c r="C66" s="136">
        <f t="shared" si="4"/>
        <v>5.246324847774054</v>
      </c>
      <c r="D66" s="33">
        <f>+Fondo3!D66+Fondo2!D66+Fondo1!D66</f>
        <v>1481811.4746179075</v>
      </c>
      <c r="E66" s="136">
        <f t="shared" si="5"/>
        <v>7.092713848548783</v>
      </c>
      <c r="F66" s="33">
        <f>+Fondo3!F66+Fondo2!F66+Fondo1!F66</f>
        <v>820267.1676859809</v>
      </c>
      <c r="G66" s="136">
        <f t="shared" si="6"/>
        <v>3.972615450652622</v>
      </c>
      <c r="H66" s="33">
        <f>+Fondo3!H66+Fondo2!H66+Fondo1!H66</f>
        <v>778415.8746100337</v>
      </c>
      <c r="I66" s="136">
        <f t="shared" si="7"/>
        <v>7.871925667748142</v>
      </c>
      <c r="J66" s="33">
        <v>3908455.8323569437</v>
      </c>
      <c r="K66" s="137">
        <v>5.8152624716569665</v>
      </c>
      <c r="L66" s="183"/>
      <c r="M66" s="185"/>
    </row>
    <row r="67" spans="1:13" ht="14.25" customHeight="1">
      <c r="A67" s="135" t="s">
        <v>58</v>
      </c>
      <c r="B67" s="33">
        <f>+Fondo3!B67+Fondo2!B67+Fondo1!B67</f>
        <v>0</v>
      </c>
      <c r="C67" s="136">
        <f t="shared" si="4"/>
        <v>0</v>
      </c>
      <c r="D67" s="33">
        <f>+Fondo3!D67+Fondo2!D67+Fondo1!D67</f>
        <v>0</v>
      </c>
      <c r="E67" s="136">
        <f t="shared" si="5"/>
        <v>0</v>
      </c>
      <c r="F67" s="33">
        <f>+Fondo3!F67+Fondo2!F67+Fondo1!F67</f>
        <v>0</v>
      </c>
      <c r="G67" s="136">
        <f t="shared" si="6"/>
        <v>0</v>
      </c>
      <c r="H67" s="33">
        <f>+Fondo3!H67+Fondo2!H67+Fondo1!H67</f>
        <v>0</v>
      </c>
      <c r="I67" s="136">
        <f t="shared" si="7"/>
        <v>0</v>
      </c>
      <c r="J67" s="33">
        <v>0</v>
      </c>
      <c r="K67" s="137">
        <v>0</v>
      </c>
      <c r="L67" s="183"/>
      <c r="M67" s="185"/>
    </row>
    <row r="68" spans="1:13" ht="14.25" customHeight="1">
      <c r="A68" s="134" t="s">
        <v>60</v>
      </c>
      <c r="B68" s="51">
        <f>+Fondo3!B68+Fondo2!B68+Fondo1!B68</f>
        <v>0</v>
      </c>
      <c r="C68" s="132">
        <f t="shared" si="4"/>
        <v>0</v>
      </c>
      <c r="D68" s="51">
        <f>+Fondo3!D68+Fondo2!D68+Fondo1!D68</f>
        <v>0</v>
      </c>
      <c r="E68" s="132">
        <f t="shared" si="5"/>
        <v>0</v>
      </c>
      <c r="F68" s="51">
        <f>+Fondo3!F68+Fondo2!F68+Fondo1!F68</f>
        <v>0</v>
      </c>
      <c r="G68" s="132">
        <f t="shared" si="6"/>
        <v>0</v>
      </c>
      <c r="H68" s="51">
        <f>+Fondo3!H68+Fondo2!H68+Fondo1!H68</f>
        <v>0</v>
      </c>
      <c r="I68" s="132">
        <f t="shared" si="7"/>
        <v>0</v>
      </c>
      <c r="J68" s="51">
        <v>0</v>
      </c>
      <c r="K68" s="133">
        <v>0</v>
      </c>
      <c r="L68" s="183"/>
      <c r="M68" s="185"/>
    </row>
    <row r="69" spans="1:13" ht="14.25" customHeight="1">
      <c r="A69" s="135" t="s">
        <v>116</v>
      </c>
      <c r="B69" s="33">
        <f>+Fondo3!B69+Fondo2!B69+Fondo1!B69</f>
        <v>0</v>
      </c>
      <c r="C69" s="136">
        <f t="shared" si="4"/>
        <v>0</v>
      </c>
      <c r="D69" s="33">
        <f>+Fondo3!D69+Fondo2!D69+Fondo1!D69</f>
        <v>0</v>
      </c>
      <c r="E69" s="136">
        <f t="shared" si="5"/>
        <v>0</v>
      </c>
      <c r="F69" s="33">
        <f>+Fondo3!F69+Fondo2!F69+Fondo1!F69</f>
        <v>0</v>
      </c>
      <c r="G69" s="136">
        <f t="shared" si="6"/>
        <v>0</v>
      </c>
      <c r="H69" s="33">
        <f>+Fondo3!H69+Fondo2!H69+Fondo1!H69</f>
        <v>0</v>
      </c>
      <c r="I69" s="136">
        <f t="shared" si="7"/>
        <v>0</v>
      </c>
      <c r="J69" s="33">
        <v>0</v>
      </c>
      <c r="K69" s="137">
        <v>0</v>
      </c>
      <c r="L69" s="183"/>
      <c r="M69" s="185"/>
    </row>
    <row r="70" spans="1:13" ht="9" customHeight="1">
      <c r="A70" s="140"/>
      <c r="B70" s="33"/>
      <c r="C70" s="136"/>
      <c r="D70" s="33"/>
      <c r="E70" s="136"/>
      <c r="F70" s="33"/>
      <c r="G70" s="136"/>
      <c r="H70" s="33"/>
      <c r="I70" s="136"/>
      <c r="J70" s="33"/>
      <c r="K70" s="137"/>
      <c r="L70" s="183"/>
      <c r="M70" s="185"/>
    </row>
    <row r="71" spans="1:13" ht="16.5" customHeight="1">
      <c r="A71" s="144" t="s">
        <v>68</v>
      </c>
      <c r="B71" s="145">
        <f>+Fondo3!B71+Fondo2!B71+Fondo1!B71</f>
        <v>-55939.048379347194</v>
      </c>
      <c r="C71" s="146">
        <f>+B71/B$72*100</f>
        <v>-0.35445426495122306</v>
      </c>
      <c r="D71" s="145">
        <f>+Fondo3!D71+Fondo2!D71+Fondo1!D71</f>
        <v>-47222.5416278158</v>
      </c>
      <c r="E71" s="146">
        <f>+D71/D$72*100</f>
        <v>-0.22603143564780764</v>
      </c>
      <c r="F71" s="145">
        <f>+Fondo3!F71+Fondo2!F71+Fondo1!F71</f>
        <v>-77107.43512291981</v>
      </c>
      <c r="G71" s="146">
        <f>+F71/F$72*100</f>
        <v>-0.373437094884154</v>
      </c>
      <c r="H71" s="145">
        <f>+Fondo3!H71+Fondo2!H71+Fondo1!H71</f>
        <v>-25058.7150014293</v>
      </c>
      <c r="I71" s="146">
        <f>+H71/H$72*100</f>
        <v>-0.2534125372499104</v>
      </c>
      <c r="J71" s="145">
        <v>-205327.7401315121</v>
      </c>
      <c r="K71" s="147">
        <v>-0.30550036965797545</v>
      </c>
      <c r="L71" s="182"/>
      <c r="M71" s="186"/>
    </row>
    <row r="72" spans="1:13" ht="16.5" customHeight="1">
      <c r="A72" s="130" t="s">
        <v>69</v>
      </c>
      <c r="B72" s="51">
        <f>+Fondo3!B72+Fondo2!B72+Fondo1!B72</f>
        <v>15781739.397900894</v>
      </c>
      <c r="C72" s="132">
        <f>+B72/B$72*100</f>
        <v>100</v>
      </c>
      <c r="D72" s="51">
        <f>+Fondo3!D72+Fondo2!D72+Fondo1!D72</f>
        <v>20892023.93130658</v>
      </c>
      <c r="E72" s="132">
        <f>+D72/D$72*100</f>
        <v>100</v>
      </c>
      <c r="F72" s="51">
        <f>+Fondo3!F72+Fondo2!F72+Fondo1!F72</f>
        <v>20648038.49945323</v>
      </c>
      <c r="G72" s="132">
        <f>+F72/F$72*100</f>
        <v>100</v>
      </c>
      <c r="H72" s="51">
        <f>+Fondo3!H72+Fondo2!H72+Fondo1!H72</f>
        <v>9888506.414628135</v>
      </c>
      <c r="I72" s="132">
        <f>+H72/H$72*100</f>
        <v>100</v>
      </c>
      <c r="J72" s="51">
        <v>67210308.24328883</v>
      </c>
      <c r="K72" s="133">
        <v>100</v>
      </c>
      <c r="L72" s="182"/>
      <c r="M72" s="184"/>
    </row>
    <row r="73" spans="1:13" ht="16.5" customHeight="1">
      <c r="A73" s="130" t="s">
        <v>9</v>
      </c>
      <c r="B73" s="51">
        <f>+Fondo3!B73+Fondo2!B73+Fondo1!B73</f>
        <v>15624030.720559895</v>
      </c>
      <c r="C73" s="132">
        <f>+B73/B$72*100</f>
        <v>99.0006888761452</v>
      </c>
      <c r="D73" s="51">
        <f>+Fondo3!D73+Fondo2!D73+Fondo1!D73</f>
        <v>20688343.435764868</v>
      </c>
      <c r="E73" s="132">
        <f>+D73/D$72*100</f>
        <v>99.02508011568713</v>
      </c>
      <c r="F73" s="51">
        <f>+Fondo3!F73+Fondo2!F73+Fondo1!F73</f>
        <v>20436222.282911833</v>
      </c>
      <c r="G73" s="132">
        <f>+F73/F$72*100</f>
        <v>98.97415816738715</v>
      </c>
      <c r="H73" s="51">
        <f>+Fondo3!H73+Fondo2!H73+Fondo1!H73</f>
        <v>9788726.900983391</v>
      </c>
      <c r="I73" s="132">
        <f>+H73/H$72*100</f>
        <v>98.99095465522338</v>
      </c>
      <c r="J73" s="51">
        <v>66537323.34021999</v>
      </c>
      <c r="K73" s="133">
        <v>98.99868796817185</v>
      </c>
      <c r="L73" s="182"/>
      <c r="M73" s="184"/>
    </row>
    <row r="74" spans="1:13" ht="16.5" customHeight="1">
      <c r="A74" s="130" t="s">
        <v>70</v>
      </c>
      <c r="B74" s="51">
        <f>+Fondo3!B74+Fondo2!B74+Fondo1!B74</f>
        <v>157708.6773410004</v>
      </c>
      <c r="C74" s="132">
        <f>+B74/B$72*100</f>
        <v>0.9993111238548078</v>
      </c>
      <c r="D74" s="51">
        <f>+Fondo3!D74+Fondo2!D74+Fondo1!D74</f>
        <v>203680.4955417129</v>
      </c>
      <c r="E74" s="132">
        <f>+D74/D$72*100</f>
        <v>0.9749198843128781</v>
      </c>
      <c r="F74" s="51">
        <f>+Fondo3!F74+Fondo2!F74+Fondo1!F74</f>
        <v>211816.216541398</v>
      </c>
      <c r="G74" s="132">
        <f>+F74/F$72*100</f>
        <v>1.025841832612851</v>
      </c>
      <c r="H74" s="51">
        <f>+Fondo3!H74+Fondo2!H74+Fondo1!H74</f>
        <v>99779.5136447448</v>
      </c>
      <c r="I74" s="132">
        <f>+H74/H$72*100</f>
        <v>1.0090453447766417</v>
      </c>
      <c r="J74" s="51">
        <v>672984.903068856</v>
      </c>
      <c r="K74" s="133">
        <v>1.0013120318281767</v>
      </c>
      <c r="L74" s="182"/>
      <c r="M74" s="184"/>
    </row>
    <row r="75" spans="1:13" ht="3" customHeight="1" thickBot="1">
      <c r="A75" s="148"/>
      <c r="B75" s="149"/>
      <c r="C75" s="149"/>
      <c r="D75" s="149"/>
      <c r="E75" s="149"/>
      <c r="F75" s="149"/>
      <c r="G75" s="149"/>
      <c r="H75" s="149"/>
      <c r="I75" s="149"/>
      <c r="J75" s="149"/>
      <c r="K75" s="150"/>
      <c r="L75" s="11"/>
      <c r="M75" s="11"/>
    </row>
    <row r="76" spans="1:13" ht="12.75">
      <c r="A76" s="188" t="s">
        <v>123</v>
      </c>
      <c r="B76" s="189"/>
      <c r="C76" s="190"/>
      <c r="D76" s="191"/>
      <c r="E76" s="190"/>
      <c r="F76" s="190"/>
      <c r="G76" s="190"/>
      <c r="H76" s="190"/>
      <c r="I76" s="190"/>
      <c r="J76" s="192"/>
      <c r="K76" s="192"/>
      <c r="L76" s="11"/>
      <c r="M76" s="11"/>
    </row>
    <row r="77" spans="1:13" ht="12.75">
      <c r="A77" s="188" t="s">
        <v>124</v>
      </c>
      <c r="B77" s="188"/>
      <c r="C77" s="193"/>
      <c r="D77" s="193"/>
      <c r="E77" s="193"/>
      <c r="F77" s="193"/>
      <c r="G77" s="193"/>
      <c r="H77" s="193"/>
      <c r="I77" s="193"/>
      <c r="J77" s="188"/>
      <c r="K77" s="188"/>
      <c r="L77" s="11"/>
      <c r="M77" s="11"/>
    </row>
    <row r="78" spans="1:13" ht="12.75">
      <c r="A78" s="188" t="s">
        <v>125</v>
      </c>
      <c r="B78" s="194"/>
      <c r="C78" s="194"/>
      <c r="D78" s="194"/>
      <c r="E78" s="194"/>
      <c r="F78" s="194"/>
      <c r="G78" s="194"/>
      <c r="H78" s="195"/>
      <c r="I78" s="194"/>
      <c r="J78" s="194"/>
      <c r="K78" s="194"/>
      <c r="L78" s="11"/>
      <c r="M78" s="11"/>
    </row>
    <row r="79" spans="1:13" ht="12.75">
      <c r="A79" s="188" t="s">
        <v>126</v>
      </c>
      <c r="B79" s="194"/>
      <c r="C79" s="194"/>
      <c r="D79" s="196"/>
      <c r="E79" s="196"/>
      <c r="F79" s="196"/>
      <c r="G79" s="196"/>
      <c r="H79" s="196"/>
      <c r="I79" s="196"/>
      <c r="J79" s="196"/>
      <c r="K79" s="196"/>
      <c r="L79" s="11"/>
      <c r="M79" s="11"/>
    </row>
    <row r="80" spans="1:11" ht="12.75">
      <c r="A80" s="188" t="s">
        <v>127</v>
      </c>
      <c r="B80" s="194"/>
      <c r="C80" s="194"/>
      <c r="D80" s="196"/>
      <c r="E80" s="196"/>
      <c r="F80" s="196"/>
      <c r="G80" s="196"/>
      <c r="H80" s="196"/>
      <c r="I80" s="196"/>
      <c r="J80" s="196"/>
      <c r="K80" s="196"/>
    </row>
  </sheetData>
  <sheetProtection/>
  <mergeCells count="5">
    <mergeCell ref="J12:K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58" r:id="rId2"/>
  <ignoredErrors>
    <ignoredError sqref="D25:D28 F31:I31 D71:D74 D31 F40:I40 D58 D40 F33:I35 F51:I56 D51:D56 F62:I62 D64:D66 F48:I49 F71:I74 D33:D35 F60:I61 D60:D62 D48:D49 F37:I38 D15:D23 F58:I58 D37:D38 F15:I23 F64:I66 F42:I46 D42:D46 F25:I28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8:J20"/>
  <sheetViews>
    <sheetView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5" width="13.28125" style="75" customWidth="1"/>
    <col min="6" max="6" width="14.00390625" style="75" customWidth="1"/>
    <col min="7" max="7" width="8.421875" style="75" customWidth="1"/>
    <col min="8" max="8" width="11.140625" style="75" customWidth="1"/>
    <col min="9" max="16384" width="11.421875" style="75" customWidth="1"/>
  </cols>
  <sheetData>
    <row r="8" spans="1:6" ht="12.75">
      <c r="A8" s="235" t="s">
        <v>86</v>
      </c>
      <c r="B8" s="235"/>
      <c r="C8" s="235"/>
      <c r="D8" s="235"/>
      <c r="E8" s="235"/>
      <c r="F8" s="235"/>
    </row>
    <row r="9" spans="1:6" ht="12.75">
      <c r="A9" s="235"/>
      <c r="B9" s="235"/>
      <c r="C9" s="235"/>
      <c r="D9" s="235"/>
      <c r="E9" s="235"/>
      <c r="F9" s="235"/>
    </row>
    <row r="10" spans="1:10" ht="12.75" customHeight="1">
      <c r="A10" s="233" t="s">
        <v>142</v>
      </c>
      <c r="B10" s="236"/>
      <c r="C10" s="236"/>
      <c r="D10" s="236"/>
      <c r="E10" s="236"/>
      <c r="F10" s="236"/>
      <c r="H10" s="153"/>
      <c r="I10" s="153"/>
      <c r="J10" s="153"/>
    </row>
    <row r="11" spans="1:9" ht="12.75">
      <c r="A11" s="236"/>
      <c r="B11" s="236"/>
      <c r="C11" s="236"/>
      <c r="D11" s="236"/>
      <c r="E11" s="236"/>
      <c r="F11" s="236"/>
      <c r="H11" s="154"/>
      <c r="I11" s="154"/>
    </row>
    <row r="12" spans="1:9" ht="12.75">
      <c r="A12" s="236"/>
      <c r="B12" s="236"/>
      <c r="C12" s="236"/>
      <c r="D12" s="236"/>
      <c r="E12" s="236"/>
      <c r="F12" s="236"/>
      <c r="H12" s="154"/>
      <c r="I12" s="154"/>
    </row>
    <row r="13" spans="1:9" ht="12.75">
      <c r="A13" s="236"/>
      <c r="B13" s="236"/>
      <c r="C13" s="236"/>
      <c r="D13" s="236"/>
      <c r="E13" s="236"/>
      <c r="F13" s="236"/>
      <c r="H13" s="154"/>
      <c r="I13" s="154"/>
    </row>
    <row r="14" spans="1:6" ht="12.75">
      <c r="A14" s="236"/>
      <c r="B14" s="236"/>
      <c r="C14" s="236"/>
      <c r="D14" s="236"/>
      <c r="E14" s="236"/>
      <c r="F14" s="236"/>
    </row>
    <row r="15" spans="1:6" ht="12.75">
      <c r="A15" s="236"/>
      <c r="B15" s="236"/>
      <c r="C15" s="236"/>
      <c r="D15" s="236"/>
      <c r="E15" s="236"/>
      <c r="F15" s="236"/>
    </row>
    <row r="20" ht="12.75">
      <c r="H20" s="75" t="s">
        <v>130</v>
      </c>
    </row>
  </sheetData>
  <sheetProtection/>
  <mergeCells count="2">
    <mergeCell ref="A10:F15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7:J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107" customWidth="1"/>
    <col min="6" max="6" width="12.421875" style="75" customWidth="1"/>
    <col min="7" max="7" width="11.421875" style="75" customWidth="1"/>
    <col min="8" max="16384" width="11.421875" style="107" customWidth="1"/>
  </cols>
  <sheetData>
    <row r="6" ht="12.75" thickBot="1"/>
    <row r="7" spans="1:5" ht="15">
      <c r="A7" s="108" t="s">
        <v>78</v>
      </c>
      <c r="B7" s="155"/>
      <c r="C7" s="109"/>
      <c r="D7" s="110"/>
      <c r="E7" s="156"/>
    </row>
    <row r="8" spans="1:5" ht="20.25">
      <c r="A8" s="157" t="s">
        <v>79</v>
      </c>
      <c r="B8" s="158"/>
      <c r="C8" s="114"/>
      <c r="D8" s="115"/>
      <c r="E8" s="159"/>
    </row>
    <row r="9" spans="1:5" ht="4.5" customHeight="1">
      <c r="A9" s="160"/>
      <c r="B9" s="161"/>
      <c r="C9" s="162"/>
      <c r="D9" s="163"/>
      <c r="E9" s="164"/>
    </row>
    <row r="10" spans="1:5" ht="12.75">
      <c r="A10" s="165"/>
      <c r="B10" s="166" t="s">
        <v>23</v>
      </c>
      <c r="C10" s="166" t="s">
        <v>24</v>
      </c>
      <c r="D10" s="166" t="s">
        <v>25</v>
      </c>
      <c r="E10" s="167" t="s">
        <v>26</v>
      </c>
    </row>
    <row r="11" spans="1:8" ht="12.75">
      <c r="A11" s="168">
        <v>40175</v>
      </c>
      <c r="B11" s="169">
        <v>14.6340949</v>
      </c>
      <c r="C11" s="169">
        <v>14.1899292</v>
      </c>
      <c r="D11" s="169">
        <v>14.2299049</v>
      </c>
      <c r="E11" s="170">
        <v>13.8255379</v>
      </c>
      <c r="G11" s="171"/>
      <c r="H11" s="172"/>
    </row>
    <row r="12" spans="1:8" ht="12.75">
      <c r="A12" s="168">
        <v>40176</v>
      </c>
      <c r="B12" s="169">
        <v>14.6312155</v>
      </c>
      <c r="C12" s="169">
        <v>14.2013117</v>
      </c>
      <c r="D12" s="169">
        <v>14.2269132</v>
      </c>
      <c r="E12" s="170">
        <v>13.8216656</v>
      </c>
      <c r="G12" s="171"/>
      <c r="H12" s="172"/>
    </row>
    <row r="13" spans="1:5" ht="12.75">
      <c r="A13" s="168">
        <v>40177</v>
      </c>
      <c r="B13" s="169">
        <v>14.6318034</v>
      </c>
      <c r="C13" s="169">
        <v>14.1996178</v>
      </c>
      <c r="D13" s="169">
        <v>14.2117878</v>
      </c>
      <c r="E13" s="170">
        <v>13.8125016</v>
      </c>
    </row>
    <row r="14" spans="1:5" ht="12.75">
      <c r="A14" s="173">
        <v>40178</v>
      </c>
      <c r="B14" s="174">
        <v>14.6422893</v>
      </c>
      <c r="C14" s="174">
        <v>14.2035461</v>
      </c>
      <c r="D14" s="174">
        <v>14.2301274</v>
      </c>
      <c r="E14" s="175">
        <v>13.8195402</v>
      </c>
    </row>
    <row r="15" spans="1:5" ht="12.75">
      <c r="A15" s="168">
        <v>40182</v>
      </c>
      <c r="B15" s="169">
        <v>14.6628704</v>
      </c>
      <c r="C15" s="169">
        <v>14.2192843</v>
      </c>
      <c r="D15" s="169">
        <v>14.2411254</v>
      </c>
      <c r="E15" s="170">
        <v>13.8512515</v>
      </c>
    </row>
    <row r="16" spans="1:5" ht="12.75">
      <c r="A16" s="168">
        <v>40183</v>
      </c>
      <c r="B16" s="169">
        <v>14.7100236</v>
      </c>
      <c r="C16" s="169">
        <v>14.2577971</v>
      </c>
      <c r="D16" s="169">
        <v>14.2871054</v>
      </c>
      <c r="E16" s="170">
        <v>13.903732</v>
      </c>
    </row>
    <row r="17" spans="1:5" ht="12.75" customHeight="1">
      <c r="A17" s="168">
        <v>40184</v>
      </c>
      <c r="B17" s="169">
        <v>14.7191573</v>
      </c>
      <c r="C17" s="169">
        <v>14.301939</v>
      </c>
      <c r="D17" s="169">
        <v>14.2930552</v>
      </c>
      <c r="E17" s="170">
        <v>13.9437269</v>
      </c>
    </row>
    <row r="18" spans="1:5" ht="12.75" customHeight="1">
      <c r="A18" s="168">
        <v>40185</v>
      </c>
      <c r="B18" s="169">
        <v>14.7299456</v>
      </c>
      <c r="C18" s="169">
        <v>14.284732</v>
      </c>
      <c r="D18" s="169">
        <v>14.3074669</v>
      </c>
      <c r="E18" s="170">
        <v>13.9408193</v>
      </c>
    </row>
    <row r="19" spans="1:5" ht="12.75" customHeight="1">
      <c r="A19" s="173">
        <v>40186</v>
      </c>
      <c r="B19" s="174">
        <v>14.7639531</v>
      </c>
      <c r="C19" s="174">
        <v>14.2872699</v>
      </c>
      <c r="D19" s="174">
        <v>14.3336098</v>
      </c>
      <c r="E19" s="175">
        <v>13.9593931</v>
      </c>
    </row>
    <row r="20" spans="1:5" ht="12.75" customHeight="1">
      <c r="A20" s="168">
        <v>40189</v>
      </c>
      <c r="B20" s="169">
        <v>14.799319</v>
      </c>
      <c r="C20" s="169">
        <v>14.2738637</v>
      </c>
      <c r="D20" s="169">
        <v>14.344869</v>
      </c>
      <c r="E20" s="170">
        <v>13.9782846</v>
      </c>
    </row>
    <row r="21" spans="1:5" ht="12.75" customHeight="1">
      <c r="A21" s="168">
        <v>40190</v>
      </c>
      <c r="B21" s="169">
        <v>14.7850406</v>
      </c>
      <c r="C21" s="169">
        <v>14.2316914</v>
      </c>
      <c r="D21" s="169">
        <v>14.3218048</v>
      </c>
      <c r="E21" s="170">
        <v>13.9446531</v>
      </c>
    </row>
    <row r="22" spans="1:5" ht="12.75" customHeight="1">
      <c r="A22" s="168">
        <v>40191</v>
      </c>
      <c r="B22" s="169">
        <v>14.7743358</v>
      </c>
      <c r="C22" s="169">
        <v>14.2403923</v>
      </c>
      <c r="D22" s="169">
        <v>14.3157696</v>
      </c>
      <c r="E22" s="170">
        <v>13.9694371</v>
      </c>
    </row>
    <row r="23" spans="1:5" ht="12.75" customHeight="1">
      <c r="A23" s="168">
        <v>40192</v>
      </c>
      <c r="B23" s="169">
        <v>14.7857236</v>
      </c>
      <c r="C23" s="169">
        <v>14.2101628</v>
      </c>
      <c r="D23" s="169">
        <v>14.3120742</v>
      </c>
      <c r="E23" s="170">
        <v>13.9533151</v>
      </c>
    </row>
    <row r="24" spans="1:8" ht="12.75" customHeight="1">
      <c r="A24" s="173">
        <v>40193</v>
      </c>
      <c r="B24" s="174">
        <v>14.7706325</v>
      </c>
      <c r="C24" s="174">
        <v>14.1772546</v>
      </c>
      <c r="D24" s="174">
        <v>14.2871579</v>
      </c>
      <c r="E24" s="175">
        <v>13.9259275</v>
      </c>
      <c r="H24" s="203"/>
    </row>
    <row r="25" spans="1:8" ht="12.75" customHeight="1">
      <c r="A25" s="168">
        <v>40196</v>
      </c>
      <c r="B25" s="169">
        <v>14.775695</v>
      </c>
      <c r="C25" s="169">
        <v>14.1629472</v>
      </c>
      <c r="D25" s="169">
        <v>14.2831177</v>
      </c>
      <c r="E25" s="170">
        <v>13.9337426</v>
      </c>
      <c r="H25" s="204"/>
    </row>
    <row r="26" spans="1:5" ht="12.75" customHeight="1">
      <c r="A26" s="168">
        <v>40197</v>
      </c>
      <c r="B26" s="169">
        <v>14.7882251</v>
      </c>
      <c r="C26" s="169">
        <v>14.1906723</v>
      </c>
      <c r="D26" s="169">
        <v>14.3125112</v>
      </c>
      <c r="E26" s="170">
        <v>13.953559</v>
      </c>
    </row>
    <row r="27" spans="1:5" ht="12.75" customHeight="1">
      <c r="A27" s="168">
        <v>40198</v>
      </c>
      <c r="B27" s="169">
        <v>14.7550986</v>
      </c>
      <c r="C27" s="169">
        <v>14.1579535</v>
      </c>
      <c r="D27" s="169">
        <v>14.26863</v>
      </c>
      <c r="E27" s="170">
        <v>13.9220892</v>
      </c>
    </row>
    <row r="28" spans="1:5" ht="12.75" customHeight="1">
      <c r="A28" s="168">
        <v>40199</v>
      </c>
      <c r="B28" s="169">
        <v>14.7181508</v>
      </c>
      <c r="C28" s="169">
        <v>14.0977879</v>
      </c>
      <c r="D28" s="169">
        <v>14.2258448</v>
      </c>
      <c r="E28" s="170">
        <v>13.8671336</v>
      </c>
    </row>
    <row r="29" spans="1:5" ht="12.75" customHeight="1">
      <c r="A29" s="173">
        <v>40200</v>
      </c>
      <c r="B29" s="174">
        <v>14.6874174</v>
      </c>
      <c r="C29" s="174">
        <v>14.0379403</v>
      </c>
      <c r="D29" s="174">
        <v>14.1931936</v>
      </c>
      <c r="E29" s="175">
        <v>13.813976</v>
      </c>
    </row>
    <row r="30" spans="1:5" ht="12.75" customHeight="1">
      <c r="A30" s="168">
        <f>+A29+3</f>
        <v>40203</v>
      </c>
      <c r="B30" s="169">
        <v>14.705461</v>
      </c>
      <c r="C30" s="169">
        <v>14.0443432</v>
      </c>
      <c r="D30" s="169">
        <v>14.2075581</v>
      </c>
      <c r="E30" s="170">
        <v>13.8191962</v>
      </c>
    </row>
    <row r="31" spans="1:5" ht="12.75" customHeight="1">
      <c r="A31" s="168">
        <f>+A30+1</f>
        <v>40204</v>
      </c>
      <c r="B31" s="169">
        <v>14.7025248</v>
      </c>
      <c r="C31" s="169">
        <v>14.022924</v>
      </c>
      <c r="D31" s="169">
        <v>14.1844989</v>
      </c>
      <c r="E31" s="170">
        <v>13.8050029</v>
      </c>
    </row>
    <row r="32" spans="1:5" ht="12.75" customHeight="1">
      <c r="A32" s="168">
        <f>+A31+1</f>
        <v>40205</v>
      </c>
      <c r="B32" s="169">
        <v>14.688449</v>
      </c>
      <c r="C32" s="169">
        <v>13.9677303</v>
      </c>
      <c r="D32" s="169">
        <v>14.1753575</v>
      </c>
      <c r="E32" s="170">
        <v>13.7810226</v>
      </c>
    </row>
    <row r="33" spans="1:10" ht="12.75" customHeight="1">
      <c r="A33" s="168">
        <f>+A32+1</f>
        <v>40206</v>
      </c>
      <c r="B33" s="169">
        <v>14.6562686</v>
      </c>
      <c r="C33" s="169">
        <v>13.937434</v>
      </c>
      <c r="D33" s="169">
        <v>14.1481176</v>
      </c>
      <c r="E33" s="170">
        <v>13.7518362</v>
      </c>
      <c r="G33" s="203"/>
      <c r="H33" s="203"/>
      <c r="I33" s="203"/>
      <c r="J33" s="204"/>
    </row>
    <row r="34" spans="1:5" ht="13.5" customHeight="1" thickBot="1">
      <c r="A34" s="216">
        <f>+A33+1</f>
        <v>40207</v>
      </c>
      <c r="B34" s="217">
        <v>14.6326913</v>
      </c>
      <c r="C34" s="217">
        <v>13.8751939</v>
      </c>
      <c r="D34" s="217">
        <v>14.1173302</v>
      </c>
      <c r="E34" s="218">
        <v>13.7199523</v>
      </c>
    </row>
    <row r="35" spans="1:5" ht="50.25" customHeight="1">
      <c r="A35" s="240" t="s">
        <v>103</v>
      </c>
      <c r="B35" s="241"/>
      <c r="C35" s="241"/>
      <c r="D35" s="241"/>
      <c r="E35" s="241"/>
    </row>
    <row r="36" spans="1:5" ht="12.75">
      <c r="A36" s="242" t="s">
        <v>146</v>
      </c>
      <c r="B36" s="236"/>
      <c r="C36" s="236"/>
      <c r="D36" s="236"/>
      <c r="E36" s="236"/>
    </row>
    <row r="37" spans="1:5" ht="17.25" customHeight="1" thickBot="1">
      <c r="A37" s="176"/>
      <c r="B37" s="177"/>
      <c r="C37" s="177"/>
      <c r="D37" s="177"/>
      <c r="E37" s="177"/>
    </row>
    <row r="38" spans="1:5" ht="15">
      <c r="A38" s="108" t="s">
        <v>80</v>
      </c>
      <c r="B38" s="155"/>
      <c r="C38" s="109"/>
      <c r="D38" s="110"/>
      <c r="E38" s="156"/>
    </row>
    <row r="39" spans="1:5" ht="20.25">
      <c r="A39" s="157" t="s">
        <v>81</v>
      </c>
      <c r="B39" s="158"/>
      <c r="C39" s="114"/>
      <c r="D39" s="115"/>
      <c r="E39" s="159"/>
    </row>
    <row r="40" spans="1:5" ht="4.5" customHeight="1">
      <c r="A40" s="160"/>
      <c r="B40" s="161"/>
      <c r="C40" s="162"/>
      <c r="D40" s="163"/>
      <c r="E40" s="164"/>
    </row>
    <row r="41" spans="1:5" ht="12" customHeight="1">
      <c r="A41" s="165"/>
      <c r="B41" s="166" t="s">
        <v>23</v>
      </c>
      <c r="C41" s="166" t="s">
        <v>24</v>
      </c>
      <c r="D41" s="166" t="s">
        <v>25</v>
      </c>
      <c r="E41" s="167" t="s">
        <v>26</v>
      </c>
    </row>
    <row r="42" spans="1:5" ht="12.75" customHeight="1">
      <c r="A42" s="168">
        <v>40175</v>
      </c>
      <c r="B42" s="169">
        <v>91.7339207</v>
      </c>
      <c r="C42" s="169">
        <v>101.0369192</v>
      </c>
      <c r="D42" s="169">
        <v>18.7001216</v>
      </c>
      <c r="E42" s="170">
        <v>93.440279</v>
      </c>
    </row>
    <row r="43" spans="1:5" ht="12.75" customHeight="1">
      <c r="A43" s="168">
        <v>40176</v>
      </c>
      <c r="B43" s="169">
        <v>91.7040885</v>
      </c>
      <c r="C43" s="169">
        <v>101.0349126</v>
      </c>
      <c r="D43" s="169">
        <v>18.6603614</v>
      </c>
      <c r="E43" s="170">
        <v>93.4756295</v>
      </c>
    </row>
    <row r="44" spans="1:5" ht="12.75" customHeight="1">
      <c r="A44" s="168">
        <v>40177</v>
      </c>
      <c r="B44" s="169">
        <v>91.5941604</v>
      </c>
      <c r="C44" s="169">
        <v>100.8959382</v>
      </c>
      <c r="D44" s="169">
        <v>18.6254129</v>
      </c>
      <c r="E44" s="170">
        <v>93.3591368</v>
      </c>
    </row>
    <row r="45" spans="1:5" ht="12.75" customHeight="1">
      <c r="A45" s="173">
        <v>40178</v>
      </c>
      <c r="B45" s="174">
        <v>91.8519088</v>
      </c>
      <c r="C45" s="174">
        <v>101.1550681</v>
      </c>
      <c r="D45" s="174">
        <v>18.6888154</v>
      </c>
      <c r="E45" s="175">
        <v>93.6220507</v>
      </c>
    </row>
    <row r="46" spans="1:5" ht="12.75" customHeight="1">
      <c r="A46" s="168">
        <v>40182</v>
      </c>
      <c r="B46" s="169">
        <v>92.7015668</v>
      </c>
      <c r="C46" s="169">
        <v>102.0821064</v>
      </c>
      <c r="D46" s="169">
        <v>18.8581955</v>
      </c>
      <c r="E46" s="170">
        <v>94.6534348</v>
      </c>
    </row>
    <row r="47" spans="1:5" ht="12.75" customHeight="1">
      <c r="A47" s="168">
        <v>40183</v>
      </c>
      <c r="B47" s="169">
        <v>93.3164829</v>
      </c>
      <c r="C47" s="169">
        <v>102.5992305</v>
      </c>
      <c r="D47" s="169">
        <v>18.992517</v>
      </c>
      <c r="E47" s="170">
        <v>95.3112597</v>
      </c>
    </row>
    <row r="48" spans="1:5" ht="12.75" customHeight="1">
      <c r="A48" s="168">
        <v>40184</v>
      </c>
      <c r="B48" s="169">
        <v>93.7998349</v>
      </c>
      <c r="C48" s="169">
        <v>103.135652</v>
      </c>
      <c r="D48" s="169">
        <v>19.0801142</v>
      </c>
      <c r="E48" s="170">
        <v>95.8862497</v>
      </c>
    </row>
    <row r="49" spans="1:5" ht="12.75" customHeight="1">
      <c r="A49" s="168">
        <v>40185</v>
      </c>
      <c r="B49" s="169">
        <v>93.7020927</v>
      </c>
      <c r="C49" s="169">
        <v>102.9683662</v>
      </c>
      <c r="D49" s="169">
        <v>19.0802622</v>
      </c>
      <c r="E49" s="170">
        <v>95.7653176</v>
      </c>
    </row>
    <row r="50" spans="1:5" ht="12.75" customHeight="1">
      <c r="A50" s="173">
        <v>40186</v>
      </c>
      <c r="B50" s="174">
        <v>94.0103393</v>
      </c>
      <c r="C50" s="174">
        <v>103.1004877</v>
      </c>
      <c r="D50" s="174">
        <v>19.145196</v>
      </c>
      <c r="E50" s="175">
        <v>96.1111351</v>
      </c>
    </row>
    <row r="51" spans="1:5" ht="12.75" customHeight="1">
      <c r="A51" s="168">
        <v>40189</v>
      </c>
      <c r="B51" s="169">
        <v>94.2769585</v>
      </c>
      <c r="C51" s="169">
        <v>102.9857043</v>
      </c>
      <c r="D51" s="169">
        <v>19.1850557</v>
      </c>
      <c r="E51" s="170">
        <v>96.20542</v>
      </c>
    </row>
    <row r="52" spans="1:5" ht="12.75" customHeight="1">
      <c r="A52" s="168">
        <v>40190</v>
      </c>
      <c r="B52" s="169">
        <v>93.374433</v>
      </c>
      <c r="C52" s="169">
        <v>101.9707235</v>
      </c>
      <c r="D52" s="169">
        <v>18.9984863</v>
      </c>
      <c r="E52" s="170">
        <v>95.2717124</v>
      </c>
    </row>
    <row r="53" spans="1:5" ht="12.75" customHeight="1">
      <c r="A53" s="168">
        <v>40191</v>
      </c>
      <c r="B53" s="169">
        <v>93.3640666</v>
      </c>
      <c r="C53" s="169">
        <v>101.9591901</v>
      </c>
      <c r="D53" s="169">
        <v>18.9872582</v>
      </c>
      <c r="E53" s="170">
        <v>95.3702864</v>
      </c>
    </row>
    <row r="54" spans="1:5" ht="12.75" customHeight="1">
      <c r="A54" s="168">
        <v>40192</v>
      </c>
      <c r="B54" s="169">
        <v>93.0974757</v>
      </c>
      <c r="C54" s="169">
        <v>101.4922592</v>
      </c>
      <c r="D54" s="169">
        <v>18.9582694</v>
      </c>
      <c r="E54" s="170">
        <v>95.0263683</v>
      </c>
    </row>
    <row r="55" spans="1:5" ht="12.75" customHeight="1">
      <c r="A55" s="173">
        <v>40193</v>
      </c>
      <c r="B55" s="174">
        <v>92.5035781</v>
      </c>
      <c r="C55" s="174">
        <v>100.7983301</v>
      </c>
      <c r="D55" s="174">
        <v>18.8512557</v>
      </c>
      <c r="E55" s="175">
        <v>94.4246806</v>
      </c>
    </row>
    <row r="56" spans="1:5" ht="12.75" customHeight="1">
      <c r="A56" s="168">
        <v>40196</v>
      </c>
      <c r="B56" s="169">
        <v>92.505636</v>
      </c>
      <c r="C56" s="169">
        <v>100.592682</v>
      </c>
      <c r="D56" s="169">
        <v>18.8464939</v>
      </c>
      <c r="E56" s="170">
        <v>94.4800912</v>
      </c>
    </row>
    <row r="57" spans="1:5" ht="12.75" customHeight="1">
      <c r="A57" s="168">
        <v>40197</v>
      </c>
      <c r="B57" s="169">
        <v>92.9549716</v>
      </c>
      <c r="C57" s="169">
        <v>101.2093119</v>
      </c>
      <c r="D57" s="169">
        <v>18.9648913</v>
      </c>
      <c r="E57" s="170">
        <v>95.0085725</v>
      </c>
    </row>
    <row r="58" spans="1:5" ht="12.75" customHeight="1">
      <c r="A58" s="168">
        <v>40198</v>
      </c>
      <c r="B58" s="169">
        <v>91.9953977</v>
      </c>
      <c r="C58" s="169">
        <v>100.277816</v>
      </c>
      <c r="D58" s="169">
        <v>18.7794861</v>
      </c>
      <c r="E58" s="170">
        <v>94.0706517</v>
      </c>
    </row>
    <row r="59" spans="1:7" ht="12.75" customHeight="1">
      <c r="A59" s="168">
        <v>40199</v>
      </c>
      <c r="B59" s="169">
        <v>90.8567167</v>
      </c>
      <c r="C59" s="169">
        <v>99.0753339</v>
      </c>
      <c r="D59" s="169">
        <v>18.5411798</v>
      </c>
      <c r="E59" s="170">
        <v>92.9499567</v>
      </c>
      <c r="G59" s="107"/>
    </row>
    <row r="60" spans="1:5" ht="12.75" customHeight="1">
      <c r="A60" s="173">
        <v>40200</v>
      </c>
      <c r="B60" s="174">
        <v>90.1742171</v>
      </c>
      <c r="C60" s="174">
        <v>98.4425981</v>
      </c>
      <c r="D60" s="174">
        <v>18.4049721</v>
      </c>
      <c r="E60" s="175">
        <v>92.16368</v>
      </c>
    </row>
    <row r="61" spans="1:5" ht="12.75" customHeight="1">
      <c r="A61" s="168">
        <f>+A60+3</f>
        <v>40203</v>
      </c>
      <c r="B61" s="169">
        <v>90.3008345</v>
      </c>
      <c r="C61" s="169">
        <v>98.5131972</v>
      </c>
      <c r="D61" s="169">
        <v>18.4331896</v>
      </c>
      <c r="E61" s="170">
        <v>92.3134686</v>
      </c>
    </row>
    <row r="62" spans="1:5" ht="12.75" customHeight="1">
      <c r="A62" s="168">
        <f>+A61+1</f>
        <v>40204</v>
      </c>
      <c r="B62" s="169">
        <v>90.0719802</v>
      </c>
      <c r="C62" s="169">
        <v>98.2256156</v>
      </c>
      <c r="D62" s="169">
        <v>18.383442</v>
      </c>
      <c r="E62" s="170">
        <v>92.0555988</v>
      </c>
    </row>
    <row r="63" spans="1:5" ht="12.75" customHeight="1">
      <c r="A63" s="168">
        <f>+A62+1</f>
        <v>40205</v>
      </c>
      <c r="B63" s="169">
        <v>89.744235</v>
      </c>
      <c r="C63" s="169">
        <v>97.9523536</v>
      </c>
      <c r="D63" s="169">
        <v>18.3459945</v>
      </c>
      <c r="E63" s="170">
        <v>91.7567884</v>
      </c>
    </row>
    <row r="64" spans="1:5" ht="12.75" customHeight="1">
      <c r="A64" s="168">
        <f>+A63+1</f>
        <v>40206</v>
      </c>
      <c r="B64" s="169">
        <v>89.3297776</v>
      </c>
      <c r="C64" s="169">
        <v>97.583834</v>
      </c>
      <c r="D64" s="169">
        <v>18.2987922</v>
      </c>
      <c r="E64" s="170">
        <v>91.471143</v>
      </c>
    </row>
    <row r="65" spans="1:5" ht="12.75" customHeight="1" thickBot="1">
      <c r="A65" s="216">
        <f>+A64+1</f>
        <v>40207</v>
      </c>
      <c r="B65" s="217">
        <v>88.6628629</v>
      </c>
      <c r="C65" s="217">
        <v>96.768442</v>
      </c>
      <c r="D65" s="217">
        <v>18.1823974</v>
      </c>
      <c r="E65" s="218">
        <v>90.7753958</v>
      </c>
    </row>
    <row r="66" spans="1:5" ht="51" customHeight="1">
      <c r="A66" s="240" t="s">
        <v>103</v>
      </c>
      <c r="B66" s="241"/>
      <c r="C66" s="241"/>
      <c r="D66" s="241"/>
      <c r="E66" s="241"/>
    </row>
    <row r="67" spans="1:5" ht="12.75">
      <c r="A67" s="242" t="s">
        <v>146</v>
      </c>
      <c r="B67" s="236"/>
      <c r="C67" s="236"/>
      <c r="D67" s="236"/>
      <c r="E67" s="236"/>
    </row>
    <row r="68" spans="2:5" ht="12.75">
      <c r="B68" s="178"/>
      <c r="C68" s="178"/>
      <c r="D68" s="178"/>
      <c r="E68" s="178"/>
    </row>
  </sheetData>
  <sheetProtection/>
  <mergeCells count="4">
    <mergeCell ref="A35:E35"/>
    <mergeCell ref="A66:E66"/>
    <mergeCell ref="A36:E36"/>
    <mergeCell ref="A67:E67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eder redondo</cp:lastModifiedBy>
  <cp:lastPrinted>2010-02-02T21:20:19Z</cp:lastPrinted>
  <dcterms:created xsi:type="dcterms:W3CDTF">2006-06-28T14:05:03Z</dcterms:created>
  <dcterms:modified xsi:type="dcterms:W3CDTF">2020-12-04T22:43:06Z</dcterms:modified>
  <cp:category/>
  <cp:version/>
  <cp:contentType/>
  <cp:contentStatus/>
</cp:coreProperties>
</file>