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DSSDCAC\01  DSSDCAC-COOPERATIVAS\10. CREDICOOP-LUZ Y FUERZA\2016\Publicaciones\"/>
    </mc:Choice>
  </mc:AlternateContent>
  <bookViews>
    <workbookView xWindow="120" yWindow="840" windowWidth="15480" windowHeight="7980" tabRatio="779" firstSheet="1" activeTab="4"/>
  </bookViews>
  <sheets>
    <sheet name="Input" sheetId="27" state="hidden" r:id="rId1"/>
    <sheet name="Resumen" sheetId="38" r:id="rId2"/>
    <sheet name="bg_coop" sheetId="30" r:id="rId3"/>
    <sheet name="eg_coop" sheetId="31" r:id="rId4"/>
    <sheet name="Ind_Fin" sheetId="35" r:id="rId5"/>
  </sheets>
  <externalReferences>
    <externalReference r:id="rId6"/>
    <externalReference r:id="rId7"/>
    <externalReference r:id="rId8"/>
    <externalReference r:id="rId9"/>
  </externalReferences>
  <definedNames>
    <definedName name="_xlnm.Print_Area" localSheetId="2">bg_coop!$B$2:$E$100</definedName>
    <definedName name="_xlnm.Print_Area" localSheetId="3">eg_coop!$B$2:$E$63</definedName>
    <definedName name="_xlnm.Print_Area" localSheetId="4">Ind_Fin!$A$2:$C$41</definedName>
    <definedName name="_xlnm.Print_Area" localSheetId="1">Resumen!$A$2:$S$76</definedName>
    <definedName name="txtfechareporte">#REF!</definedName>
  </definedNames>
  <calcPr calcId="152511"/>
</workbook>
</file>

<file path=xl/calcChain.xml><?xml version="1.0" encoding="utf-8"?>
<calcChain xmlns="http://schemas.openxmlformats.org/spreadsheetml/2006/main">
  <c r="AG6" i="27" l="1"/>
  <c r="AL6" i="27"/>
  <c r="AK6" i="27"/>
  <c r="AJ6" i="27"/>
  <c r="AI6" i="27"/>
  <c r="AH6" i="27"/>
  <c r="AF6" i="27"/>
  <c r="AE6" i="27"/>
  <c r="AD6" i="27"/>
  <c r="AC6" i="27"/>
  <c r="AB6" i="27"/>
  <c r="AA6" i="27"/>
  <c r="Z6" i="27"/>
  <c r="Y6" i="27"/>
  <c r="X6" i="27"/>
  <c r="W6" i="27"/>
  <c r="V6" i="27"/>
  <c r="T6" i="27"/>
  <c r="U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AJ16" i="27"/>
  <c r="AI16" i="27" s="1"/>
  <c r="AI41" i="27"/>
  <c r="AI40" i="27"/>
  <c r="AI39" i="27"/>
  <c r="AI38" i="27"/>
  <c r="AI37" i="27"/>
  <c r="AI33" i="27"/>
  <c r="AI32" i="27"/>
  <c r="AI31" i="27"/>
  <c r="AI30" i="27"/>
  <c r="AI29" i="27"/>
  <c r="AI34" i="27" l="1"/>
  <c r="AI42" i="27"/>
  <c r="AI61" i="27"/>
  <c r="AG46" i="27"/>
  <c r="AG34" i="27" l="1"/>
  <c r="AG17" i="27"/>
  <c r="AG53" i="27" l="1"/>
  <c r="AG52" i="27"/>
  <c r="AG48" i="27"/>
  <c r="AG51" i="27"/>
  <c r="AG25" i="27"/>
  <c r="AG23" i="27"/>
  <c r="AG22" i="27"/>
  <c r="AG26" i="27" l="1"/>
  <c r="F42" i="27" l="1"/>
  <c r="F34" i="27"/>
</calcChain>
</file>

<file path=xl/comments1.xml><?xml version="1.0" encoding="utf-8"?>
<comments xmlns="http://schemas.openxmlformats.org/spreadsheetml/2006/main">
  <authors>
    <author>MLozano</author>
  </authors>
  <commentList>
    <comment ref="AA29" authorId="0" shapeId="0">
      <text>
        <r>
          <rPr>
            <b/>
            <sz val="8"/>
            <color indexed="81"/>
            <rFont val="Tahoma"/>
            <family val="2"/>
          </rPr>
          <t>MLozano:</t>
        </r>
        <r>
          <rPr>
            <sz val="8"/>
            <color indexed="81"/>
            <rFont val="Tahoma"/>
            <family val="2"/>
          </rPr>
          <t xml:space="preserve">
se verificó
</t>
        </r>
      </text>
    </comment>
    <comment ref="AB29" authorId="0" shapeId="0">
      <text>
        <r>
          <rPr>
            <b/>
            <sz val="8"/>
            <color indexed="81"/>
            <rFont val="Tahoma"/>
            <family val="2"/>
          </rPr>
          <t>MLozano:</t>
        </r>
        <r>
          <rPr>
            <sz val="8"/>
            <color indexed="81"/>
            <rFont val="Tahoma"/>
            <family val="2"/>
          </rPr>
          <t xml:space="preserve">
se verificó</t>
        </r>
      </text>
    </comment>
    <comment ref="AJ37" authorId="0" shapeId="0">
      <text>
        <r>
          <rPr>
            <b/>
            <sz val="8"/>
            <color indexed="81"/>
            <rFont val="Tahoma"/>
            <family val="2"/>
          </rPr>
          <t>MLozano:</t>
        </r>
        <r>
          <rPr>
            <sz val="8"/>
            <color indexed="81"/>
            <rFont val="Tahoma"/>
            <family val="2"/>
          </rPr>
          <t xml:space="preserve">
en archivo dice provisiones requeridas</t>
        </r>
      </text>
    </comment>
  </commentList>
</comments>
</file>

<file path=xl/sharedStrings.xml><?xml version="1.0" encoding="utf-8"?>
<sst xmlns="http://schemas.openxmlformats.org/spreadsheetml/2006/main" count="410" uniqueCount="296">
  <si>
    <t>DISPONIBLE</t>
  </si>
  <si>
    <t>Caja</t>
  </si>
  <si>
    <t>Bancos y otras Empresas del Sistema Financiero del País</t>
  </si>
  <si>
    <t>Bancos y otras Instituciones Financieras del Exterior</t>
  </si>
  <si>
    <t>Otras Disponibilidades</t>
  </si>
  <si>
    <t>Rendimientos Devengados del Disponible</t>
  </si>
  <si>
    <t>FONDOS INTERBANCARIOS</t>
  </si>
  <si>
    <t>Fondos Interbancarios</t>
  </si>
  <si>
    <t>Inversiones Negociables Disponibles para la Venta en Valores Representativos de Capital</t>
  </si>
  <si>
    <t>- Provisiones Para Inversiones Negociables y a Venciamiento</t>
  </si>
  <si>
    <t>Créditos Vigentes</t>
  </si>
  <si>
    <t>Créditos Reestructurados</t>
  </si>
  <si>
    <t>Créditos Refinanciados</t>
  </si>
  <si>
    <t>Créditos Vencidos</t>
  </si>
  <si>
    <t>Créditos en Cobranza Judicial</t>
  </si>
  <si>
    <t>Rendimientos Devengados de Créditos Vigentes</t>
  </si>
  <si>
    <t>- Provisiones para Créditos</t>
  </si>
  <si>
    <t>BIENES REALIZABLES, RECIBIDOS EN PAGO, ADJUDICADOS Y FUERA DE USO</t>
  </si>
  <si>
    <t>INMUEBLES, MOBILIARIO Y EQUIPO</t>
  </si>
  <si>
    <t>- Depreciación Acumulada</t>
  </si>
  <si>
    <t/>
  </si>
  <si>
    <t>IMPUESTO A LA RENTA Y PARTICIPACIONES DIFERIDAS</t>
  </si>
  <si>
    <t>OTROS ACTIVOS</t>
  </si>
  <si>
    <t>TOTAL DEL ACTIVO</t>
  </si>
  <si>
    <t>CONTINGENTES DEUDORAS</t>
  </si>
  <si>
    <t>CUENTAS DE ORDEN DEUDORAS</t>
  </si>
  <si>
    <t>CONTRACUENTAS DE CUENTAS DE ORDEN ACREEDORAS</t>
  </si>
  <si>
    <t>OBLIGACIONES CON LOS ASOCIADOS</t>
  </si>
  <si>
    <t>Obligaciones a la Vista</t>
  </si>
  <si>
    <t>Obligaciones por Cuentas de Ahorro</t>
  </si>
  <si>
    <t>Obligaciones por Cuentas A Plazo</t>
  </si>
  <si>
    <t>Otras Obligaciones</t>
  </si>
  <si>
    <t>Gastos por Pagar de Obligaciones con los Asociados</t>
  </si>
  <si>
    <t>ADEUDOS Y OBLIGACIONES FINANCIERAS A CORTO PLAZO</t>
  </si>
  <si>
    <t>CUENTAS POR PAGAR</t>
  </si>
  <si>
    <t>ADEUDOS Y OBLIGACIONES A LARGO PLAZO</t>
  </si>
  <si>
    <t>PROVISIONES</t>
  </si>
  <si>
    <t>Provisiones para Créditos Contingentes</t>
  </si>
  <si>
    <t>Provisiones para Otras Contingencias</t>
  </si>
  <si>
    <t>Provisiones Asociativas</t>
  </si>
  <si>
    <t>OBLIGACIONES EN CIRCULACION</t>
  </si>
  <si>
    <t>OTROS PASIVOS</t>
  </si>
  <si>
    <t>TOTAL DEL PASIVO</t>
  </si>
  <si>
    <t>PATRIMONIO</t>
  </si>
  <si>
    <t>Capital Social</t>
  </si>
  <si>
    <t>Capital Adicional</t>
  </si>
  <si>
    <t>Reservas</t>
  </si>
  <si>
    <t>Ajustes al Patrimonio</t>
  </si>
  <si>
    <t>Resultados Acumulados</t>
  </si>
  <si>
    <t>Resultado Neto del Ejercicio</t>
  </si>
  <si>
    <t>TOTAL DEL PATRIMONIO</t>
  </si>
  <si>
    <t>TOTAL DEL PASIVO Y PATRIMONIO</t>
  </si>
  <si>
    <t>CONTINGENTES ACREEDORAS</t>
  </si>
  <si>
    <t>Responsabilidad por Avales y Cartas Fianzas Otorgadas</t>
  </si>
  <si>
    <t>Responsabilidad por Lineas de Crédito no Utilizadas y Creditos Concedidos no Desembolsados</t>
  </si>
  <si>
    <t>Responsabilidad por Litigios, Demandas y Otras Contingencias</t>
  </si>
  <si>
    <t>CONTRACUENTAS DE CUENTAS DE ORDEN DEUDORAS</t>
  </si>
  <si>
    <t>CUENTAS DE ORDEN ACREEDORAS</t>
  </si>
  <si>
    <t>ACTIVO</t>
  </si>
  <si>
    <t>INGRESOS FINANCIEROS</t>
  </si>
  <si>
    <t>Intereses por Disponibles</t>
  </si>
  <si>
    <t>Ingresos por Inversiones Negociables y a Vencimiento</t>
  </si>
  <si>
    <t>Intereses y Comisiones por Cartera de Créditos</t>
  </si>
  <si>
    <t>Otros Ingresos Financieros</t>
  </si>
  <si>
    <t xml:space="preserve"> </t>
  </si>
  <si>
    <t>GASTOS FINANCIEROS</t>
  </si>
  <si>
    <t>Intereses y Comisiones por Obligaciones con los asociados</t>
  </si>
  <si>
    <t>Diferencia de Cambio de Operaciones Varias</t>
  </si>
  <si>
    <t>Otros Gastos Financieros</t>
  </si>
  <si>
    <t>MARGEN FINANCIERO BRUTO</t>
  </si>
  <si>
    <t>Provisiones para Desvalorización de Inversiones del Ejercicio</t>
  </si>
  <si>
    <t>Provisiones para Desvalorización de Inversiones de Ejercicios Anteriores</t>
  </si>
  <si>
    <t>Provisiones para Incobrabilidad de Créditos del Ejercicio</t>
  </si>
  <si>
    <t>Provisiones para Incobrabilidad de Créditos de Ejercicios Anteriores</t>
  </si>
  <si>
    <t>MARGEN FINANCIERO NETO</t>
  </si>
  <si>
    <t>INGRESOS POR SERVICIOS FINANCIEROS</t>
  </si>
  <si>
    <t>Ingresos por Operaciones Contingentes</t>
  </si>
  <si>
    <t>Ingresos Diversos</t>
  </si>
  <si>
    <t>GASTOS POR SERVICIOS FINANCIEROS</t>
  </si>
  <si>
    <t>MARGEN  OPERACIONAL</t>
  </si>
  <si>
    <t>GASTOS DE  ADMINISTRACIÓN</t>
  </si>
  <si>
    <t>Gastos de Personal</t>
  </si>
  <si>
    <t>Gastos de Directivos</t>
  </si>
  <si>
    <t>Gastos por Servicios Recibidos de Terceros</t>
  </si>
  <si>
    <t>Impuestos y Contribuciones</t>
  </si>
  <si>
    <t>Gastos de Actividades Asociativas</t>
  </si>
  <si>
    <t>MARGEN  OPERACIONAL NETO</t>
  </si>
  <si>
    <t>PROVISIONES, DEPRECIACIÓN Y AMORTIZACIÓN</t>
  </si>
  <si>
    <t>Provisiones para Contingencias y Otras</t>
  </si>
  <si>
    <t>Depreciación de Inmuebles, Mobiliario y Equipo</t>
  </si>
  <si>
    <t>Amortización de Gastos</t>
  </si>
  <si>
    <t>RESULTADO DE OPERACIÓN</t>
  </si>
  <si>
    <t>OTROS INGRESOS Y GASTOS</t>
  </si>
  <si>
    <t>Ingresos Extraordinarios</t>
  </si>
  <si>
    <t>Ingresos de Ejercicios Anteriores</t>
  </si>
  <si>
    <t>Gastos Extraordinario</t>
  </si>
  <si>
    <t>Gastos de Ejercicios Anteriores</t>
  </si>
  <si>
    <t>RESULTADO POR EXPOSICIÓN A LA INFLACIÓN</t>
  </si>
  <si>
    <t>RESULTADOS DEL EJERCICIO ANTES  DE PARTICIPACIONES E IMPUESTO A LA RENTA</t>
  </si>
  <si>
    <t>DISTRIBUCIÓN  LEGAL  DE  LA  RENTA  NETA</t>
  </si>
  <si>
    <t>IMPUESTO A LA RENTA</t>
  </si>
  <si>
    <t>RESULTADO  NETO  DEL  EJERCICIO</t>
  </si>
  <si>
    <t>ESTADO DE GANANCIAS Y PÉRDIDAS</t>
  </si>
  <si>
    <t>ROEA (%)</t>
  </si>
  <si>
    <t>ROAA (%)</t>
  </si>
  <si>
    <t>Saldo</t>
  </si>
  <si>
    <t>%</t>
  </si>
  <si>
    <t>1. DISPONIBLE</t>
  </si>
  <si>
    <t>2. INVERSIONES NEGOCIABLES Y A VENCIMIENTO</t>
  </si>
  <si>
    <t>3. CARTERA DE CREDITOS</t>
  </si>
  <si>
    <t>4. CUENTAS POR COBRAR</t>
  </si>
  <si>
    <t>5. INVERSIONES PERMANENTES</t>
  </si>
  <si>
    <t>6. INMUEBLES, MOBILIARIO Y EQUIPO</t>
  </si>
  <si>
    <t>7. OTROS ACTIVOS</t>
  </si>
  <si>
    <t xml:space="preserve">Variaciones % respecto a </t>
  </si>
  <si>
    <t>1. OBLIGACIONES CON LOS ASOCIADOS</t>
  </si>
  <si>
    <t>2. CUENTAS POR PAGAR</t>
  </si>
  <si>
    <t>3. PROVISIONES</t>
  </si>
  <si>
    <t>II. ESTRUCTURA DEL BALANCE GENERAL</t>
  </si>
  <si>
    <t>(Saldo en miles de nuevos soles)</t>
  </si>
  <si>
    <t>Estructura %</t>
  </si>
  <si>
    <t>8. TOTAL DEL ACTIVO</t>
  </si>
  <si>
    <t>PASIVO Y PATRIMONIO</t>
  </si>
  <si>
    <t>III. ESTRUCTURA DE ESTADO DE RESULTADOS</t>
  </si>
  <si>
    <t>% de los ingresos financieros</t>
  </si>
  <si>
    <t>1. Ingresos financieros</t>
  </si>
  <si>
    <t>2. (Gastos Financieros)</t>
  </si>
  <si>
    <t>3. Margen Financiero Bruto</t>
  </si>
  <si>
    <t>4. (Gasto de provisiones)</t>
  </si>
  <si>
    <t>5. Margen Financiero Neto</t>
  </si>
  <si>
    <t>6. Ingreso por servicios financieros</t>
  </si>
  <si>
    <t>7. (gastos por servicios financieros)</t>
  </si>
  <si>
    <t>9. (Gastos de administración)</t>
  </si>
  <si>
    <t>10. Margen operacional neto</t>
  </si>
  <si>
    <t>8. Margen operativo bruto</t>
  </si>
  <si>
    <t>11. (Provisiones, depreciación y amortización)</t>
  </si>
  <si>
    <t>12. Resultado de operación</t>
  </si>
  <si>
    <t>13. Otros ingresos y gastos</t>
  </si>
  <si>
    <t>14. Resultados antes de IR</t>
  </si>
  <si>
    <t>15. IR y participación de trabajadores</t>
  </si>
  <si>
    <t>16. Utilidad neta</t>
  </si>
  <si>
    <t>I. INFORMACIÓN DEL NEGOCIO</t>
  </si>
  <si>
    <t>A) Desempeño de cartera</t>
  </si>
  <si>
    <t>Créditos de Consumo No Revolvente</t>
  </si>
  <si>
    <t>Créditos contingentes</t>
  </si>
  <si>
    <t>Cartera total</t>
  </si>
  <si>
    <t>Monto</t>
  </si>
  <si>
    <t>Morosidad</t>
  </si>
  <si>
    <t xml:space="preserve">Var. % respecto a </t>
  </si>
  <si>
    <t>IV. ESTRUCTURA DE LA CARTERA POR TIPO DE CRÉDITO Y CATEGORÍA DE RIESGO</t>
  </si>
  <si>
    <t>C.P.P.</t>
  </si>
  <si>
    <t>V. INDICADORES FINANCIEROS</t>
  </si>
  <si>
    <t>1. SOLVENCIA</t>
  </si>
  <si>
    <t>2. RIESGO DE CRÉDITO</t>
  </si>
  <si>
    <t>3. RIESGO DE LIQUIDEZ</t>
  </si>
  <si>
    <t>APRC</t>
  </si>
  <si>
    <t>Patrimonio Efectivo</t>
  </si>
  <si>
    <t>Concentración 10 principales acreedores</t>
  </si>
  <si>
    <t>Ratio de Liquidez MN (%)</t>
  </si>
  <si>
    <t xml:space="preserve">Saldo </t>
  </si>
  <si>
    <t>4. OTROS PASIVOS</t>
  </si>
  <si>
    <t>5. TOTAL DEL PASIVO</t>
  </si>
  <si>
    <t>6. TOTAL DEL PATRIMONIO</t>
  </si>
  <si>
    <t>7. TOTAL DEL PASIVO Y PATRIMONIO</t>
  </si>
  <si>
    <t>8. CONTINGENTES ACREEDORAS</t>
  </si>
  <si>
    <t>Fecha</t>
  </si>
  <si>
    <t>NORMAL</t>
  </si>
  <si>
    <t>DEFICIENTE</t>
  </si>
  <si>
    <t>DUDOSO</t>
  </si>
  <si>
    <t>PERDIDA</t>
  </si>
  <si>
    <t>TOTAL</t>
  </si>
  <si>
    <t>Número de empleados</t>
  </si>
  <si>
    <t>Número de socios</t>
  </si>
  <si>
    <t>Número de créditos</t>
  </si>
  <si>
    <t>I.   Con Riesgo      0%</t>
  </si>
  <si>
    <t>II.  Con Riesgo    20%</t>
  </si>
  <si>
    <t>III. Con Riesgo    50%</t>
  </si>
  <si>
    <t>IV. Con Riesgo  100%</t>
  </si>
  <si>
    <t>TOTAL :</t>
  </si>
  <si>
    <t>CATEGORÍAS APRC</t>
  </si>
  <si>
    <t>Número de deudores</t>
  </si>
  <si>
    <t>Provisiones Constituidas</t>
  </si>
  <si>
    <t>ACTIVOS LIQUIDOS</t>
  </si>
  <si>
    <t>Caja y Fondos Fijos</t>
  </si>
  <si>
    <t>Bancos y Otras Instituciones Financieras del Pais</t>
  </si>
  <si>
    <t>Fondos Interbancarios Netos Deudores</t>
  </si>
  <si>
    <t>Titulos Representativos de Deuda del Gobierno Central y Titulos Emitidos por el Banco Central</t>
  </si>
  <si>
    <t>Certificados de Depósitos Negociables y Certificados Bancarios</t>
  </si>
  <si>
    <t>TOTAL (a)</t>
  </si>
  <si>
    <t>PASIVOS A CORTO PLAZO</t>
  </si>
  <si>
    <t>Obligaciones Inmediatas</t>
  </si>
  <si>
    <t>Fondos Interbancarios Netos acreedores</t>
  </si>
  <si>
    <t>Depositos de Ahorro</t>
  </si>
  <si>
    <t>Depositos a Plazo Fijo por Vencer dentro de 360 dias</t>
  </si>
  <si>
    <t>Adeudados y Obligaciones por Vencer dentro de 360 dias</t>
  </si>
  <si>
    <t>Valores, Titulos y Obligaciones en Circulación</t>
  </si>
  <si>
    <t>10% de los aportes de los asociados</t>
  </si>
  <si>
    <t>TOTAL (b)</t>
  </si>
  <si>
    <t>RATIO DE LIQUIDEZ (a / b)*100</t>
  </si>
  <si>
    <t>RATIO DE LIQUIDEZ (Miles de soles)</t>
  </si>
  <si>
    <t>CRÉDITOS POR CATEGORÍA DE RIESGO</t>
  </si>
  <si>
    <t>Total Créditos Directos S/.</t>
  </si>
  <si>
    <t>Crédito promedio (S/.)</t>
  </si>
  <si>
    <t>Var. respecto a</t>
  </si>
  <si>
    <t xml:space="preserve">(En miles de nuevos soles)  </t>
  </si>
  <si>
    <t>MN</t>
  </si>
  <si>
    <t>ME</t>
  </si>
  <si>
    <t>Activo</t>
  </si>
  <si>
    <t>Pasivo</t>
  </si>
  <si>
    <t>CUENTAS POR COBRAR NETAS DE PROVISIONES</t>
  </si>
  <si>
    <t>INVERSIONES NEGOCIABLES Y A VENCIMIENTO NETAS DE PROVISIONES</t>
  </si>
  <si>
    <t>CRÉDITOS NETOS DE PROVISIONES E INGRESOS DEVENGADOS</t>
  </si>
  <si>
    <t>INVERSIONES PERMANENTES NETAS DE PROVISIONES E INGRESOS DEVENGADOS</t>
  </si>
  <si>
    <t>Otros</t>
  </si>
  <si>
    <t>SOLVENCIA</t>
  </si>
  <si>
    <t>Pasivo Total / Capital Social y Reservas ( Nº de veces )</t>
  </si>
  <si>
    <t>CALIDAD DE ACTIVOS</t>
  </si>
  <si>
    <t>Cartera Atrasada / Créditos Directos (%)</t>
  </si>
  <si>
    <t>Cartera de Alto Riesgo / Créditos Directos (%)</t>
  </si>
  <si>
    <t>EFICIENCIA Y GESTIÓN</t>
  </si>
  <si>
    <t>Créditos Directos / Empleados (Miles S/.)</t>
  </si>
  <si>
    <t>Depósitos/ Créditos Directos (%)</t>
  </si>
  <si>
    <t>RENTABILIDAD</t>
  </si>
  <si>
    <t>Utilidad Neta Anualizada sobre Patrimonio Promedio (%)</t>
  </si>
  <si>
    <t>Utilidad Neta Anualizada sobre Activo Promedio (%)</t>
  </si>
  <si>
    <t>LIQUIDEZ</t>
  </si>
  <si>
    <t>Ratio de Liquidez en M.N. (%)</t>
  </si>
  <si>
    <t>Apalancamiento Global ( Nº de veces )</t>
  </si>
  <si>
    <t>Créditos Directos</t>
  </si>
  <si>
    <t>Gastos de Administración Anualizados/ Créditos Directos Promedio (%)</t>
  </si>
  <si>
    <t>Ingresos Financieros Anualizados / Activo Productivo Promedio (%)</t>
  </si>
  <si>
    <t>Margen Financiero Neto Anualizado/Ingresos Financieros Anualizados (%)</t>
  </si>
  <si>
    <t>Gastos administrativos Anualizados/Ingresos Financieros Anualizados (%)</t>
  </si>
  <si>
    <t>Margen Financiero Bruto Anualizado/Ingresos Financieros Anualizados (%)</t>
  </si>
  <si>
    <t>OTROS INDICADORES</t>
  </si>
  <si>
    <t>Provisiones / Cartera de Alto Riesgo (%)</t>
  </si>
  <si>
    <t>APPR Total</t>
  </si>
  <si>
    <t xml:space="preserve">4. RENTABILIDAD </t>
  </si>
  <si>
    <t>5. EFICIENCIA Y GESTIÓN</t>
  </si>
  <si>
    <t>Obligaciones con los asociados (soles)</t>
  </si>
  <si>
    <t>Rendimiento efectivo anual (%) 1/</t>
  </si>
  <si>
    <t>Costo efectivo anual del pasivo (%) 2/</t>
  </si>
  <si>
    <t>Spread (%) 3/</t>
  </si>
  <si>
    <t>6. OTROS INDICADORES</t>
  </si>
  <si>
    <t>1/ Ingresos financieros por créditos directos Anualizado/Créditos directos promedio (%)</t>
  </si>
  <si>
    <t>2/ Gastos financieros por Obligaciones Anualizado/Depositos promedio (%)</t>
  </si>
  <si>
    <t>3/ Diferencia entre1/ y 2/</t>
  </si>
  <si>
    <t xml:space="preserve">    Créditos Consumo No Revolvente (%)</t>
  </si>
  <si>
    <t>CRÉDITOS DIRECTOS</t>
  </si>
  <si>
    <t>Cartera Pesada Créditos Directos/ Créditos Directos (%)</t>
  </si>
  <si>
    <t>Cooperativa de Ahorro y Crédito de los trabajadores de Luz y Fuerza Eléctrica y Afines LTDA.</t>
  </si>
  <si>
    <t xml:space="preserve">Indicadores Financieros </t>
  </si>
  <si>
    <t xml:space="preserve">Balance General </t>
  </si>
  <si>
    <t>Estado de Ganancias y Pérdidas</t>
  </si>
  <si>
    <t>ESTRUCTURA DE LA CARTERA POR TIPO DE CRÉDITO (Resolución SBS N° 11356-2008)</t>
  </si>
  <si>
    <t xml:space="preserve">    Otros tipos de crédito (Microempresa, Pequeña Empresa, etc.) (%)</t>
  </si>
  <si>
    <t xml:space="preserve">Nota: Los valores anualizados se obtienen de la siguiente manera: Valor del mes + valor a diciembre del año anterior - valor del mismo mes del año anterior. </t>
  </si>
  <si>
    <t xml:space="preserve">        El promedio corresponde a los últimos doce meses.</t>
  </si>
  <si>
    <t>Tipo de cambio contable</t>
  </si>
  <si>
    <t>1. CRÉDITO DIRECTO E INDIRECTO</t>
  </si>
  <si>
    <t>Cartera Atrasada / Total Créditos Directos (%)</t>
  </si>
  <si>
    <t>Cartera Pesada / Total Créditos (%)</t>
  </si>
  <si>
    <t>cod_col</t>
  </si>
  <si>
    <t>cod_fil</t>
  </si>
  <si>
    <t>-</t>
  </si>
  <si>
    <t>sum 4 cod</t>
  </si>
  <si>
    <t>soles</t>
  </si>
  <si>
    <t>patrimonio</t>
  </si>
  <si>
    <t>total de activos</t>
  </si>
  <si>
    <t>utilidad neta</t>
  </si>
  <si>
    <t>Gastos de Admistración</t>
  </si>
  <si>
    <t>Ingresos Financieros</t>
  </si>
  <si>
    <t>Disponible</t>
  </si>
  <si>
    <t>Cartera de Créditos</t>
  </si>
  <si>
    <t>Inversiones Negociables y al vencimiento</t>
  </si>
  <si>
    <t>Cuentas por cobrar</t>
  </si>
  <si>
    <t>Bienes realizables</t>
  </si>
  <si>
    <t>Inversiones Permanentes</t>
  </si>
  <si>
    <t>Margen Financiero Bruto</t>
  </si>
  <si>
    <t>Margen Financiero Neto</t>
  </si>
  <si>
    <t>Diferencia Utilidad Neta</t>
  </si>
  <si>
    <t>Diferencia Intereses y Comisiones por Cartera de Crédito</t>
  </si>
  <si>
    <t>Diferencia Intereses y Comisiones por Obligaciones</t>
  </si>
  <si>
    <t>Créditos Directo Soles</t>
  </si>
  <si>
    <t>Diferencia Gastos de Administración</t>
  </si>
  <si>
    <t>Diferencia Ingresos Financieros</t>
  </si>
  <si>
    <t>Diferencia Margen Financiero Bruto</t>
  </si>
  <si>
    <t>Diferencia Margen Financiero Neto</t>
  </si>
  <si>
    <t>Número de Empleados</t>
  </si>
  <si>
    <t>Gastos por Pagar de obligaciones con los asociados</t>
  </si>
  <si>
    <t>Información Económica Financiera de la Cooperativa Luz y Fuerza al</t>
  </si>
  <si>
    <t>Apalancamiento Global</t>
  </si>
  <si>
    <t>CRÉDITOS DIRECTOS E INDIRECTOS</t>
  </si>
  <si>
    <t>4/A partir de enero 2014 se reporta los creditos Indirectos por S/. 6 936 en Deficiente</t>
  </si>
  <si>
    <t>↓</t>
  </si>
  <si>
    <t>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</si>
</sst>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 * #,##0.00_ ;_ * \-#,##0.00_ ;_ * &quot;-&quot;??_ ;_ @_ "/>
    <numFmt numFmtId="164" formatCode="#,##0.0"/>
    <numFmt numFmtId="165" formatCode="0.0%"/>
    <numFmt numFmtId="166" formatCode="_(* #,##0.00_);_(* \(#,##0.00\);_(* &quot;-&quot;??_);_(@_)"/>
    <numFmt numFmtId="167" formatCode="\$#,##0\ ;\(\$#,##0\)"/>
    <numFmt numFmtId="168" formatCode="_(#,##0;_(\(#,##0\);_-&quot;-&quot;_-"/>
    <numFmt numFmtId="169" formatCode="_(\ #,##0;_(\(#,##0\);_-&quot;-&quot;_-"/>
    <numFmt numFmtId="170" formatCode="_-* #,##0.00\ _P_t_s_-;\-* #,##0.00\ _P_t_s_-;_-* &quot;-&quot;??\ _P_t_s_-;_-@_-"/>
    <numFmt numFmtId="171" formatCode="_ * #,##0_ ;_ * \-#,##0_ ;_ * &quot;-&quot;??_ ;_ @_ "/>
    <numFmt numFmtId="172" formatCode="&quot;Al &quot;dd&quot; de &quot;mmmm&quot; de &quot;yyyy"/>
    <numFmt numFmtId="173" formatCode="_(* #\ ###\ ##0_);_(* \(#\ ###\ ##0\)__;* &quot;-&quot;??;_(@_)"/>
    <numFmt numFmtId="174" formatCode="[$-280A]d&quot; de &quot;mmmm&quot; de &quot;yyyy;@"/>
    <numFmt numFmtId="175" formatCode="#,##0.000000"/>
    <numFmt numFmtId="176" formatCode="#,##0.000"/>
    <numFmt numFmtId="177" formatCode="0.000%"/>
    <numFmt numFmtId="178" formatCode="0.0"/>
    <numFmt numFmtId="179" formatCode="_ * #,##0.0_ ;_ * \-#,##0.0_ ;_ * &quot;-&quot;??_ ;_ @_ "/>
  </numFmts>
  <fonts count="5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0"/>
      <color indexed="22"/>
      <name val="Arial"/>
      <family val="2"/>
    </font>
    <font>
      <sz val="10"/>
      <name val="Times New Roman"/>
      <family val="1"/>
    </font>
    <font>
      <sz val="10"/>
      <name val="Arial Narrow"/>
      <family val="2"/>
    </font>
    <font>
      <b/>
      <sz val="10"/>
      <name val="Times New Roman"/>
      <family val="1"/>
    </font>
    <font>
      <u/>
      <sz val="10"/>
      <color indexed="12"/>
      <name val="Arial"/>
      <family val="2"/>
    </font>
    <font>
      <b/>
      <sz val="1"/>
      <color indexed="8"/>
      <name val="Courier"/>
      <family val="3"/>
    </font>
    <font>
      <b/>
      <sz val="9"/>
      <name val="Arial"/>
      <family val="2"/>
    </font>
    <font>
      <sz val="14"/>
      <name val="Courier"/>
      <family val="3"/>
    </font>
    <font>
      <sz val="14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1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u/>
      <sz val="10"/>
      <color rgb="FF0000FF"/>
      <name val="Arial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22"/>
      <name val="Times New Roman"/>
      <family val="1"/>
    </font>
    <font>
      <b/>
      <sz val="14"/>
      <name val="Times New Roman"/>
      <family val="1"/>
    </font>
    <font>
      <sz val="13"/>
      <name val="Arial"/>
      <family val="2"/>
    </font>
    <font>
      <b/>
      <sz val="10"/>
      <name val="Arial Narrow"/>
      <family val="2"/>
    </font>
    <font>
      <b/>
      <sz val="13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.5"/>
      <name val="Arial Narrow"/>
      <family val="2"/>
    </font>
    <font>
      <sz val="9.5"/>
      <name val="Arial Narrow"/>
      <family val="2"/>
    </font>
    <font>
      <sz val="8"/>
      <name val="Arial Narrow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Arial Narrow"/>
      <family val="2"/>
    </font>
    <font>
      <b/>
      <sz val="8"/>
      <name val="Arial Narrow"/>
      <family val="2"/>
    </font>
    <font>
      <b/>
      <sz val="16"/>
      <name val="Times New Roman"/>
      <family val="1"/>
    </font>
    <font>
      <sz val="8"/>
      <color theme="0"/>
      <name val="Arial Narrow"/>
      <family val="2"/>
    </font>
    <font>
      <sz val="8"/>
      <color theme="1"/>
      <name val="Arial Narrow"/>
      <family val="2"/>
    </font>
    <font>
      <sz val="8"/>
      <color rgb="FFFF0000"/>
      <name val="Arial Narrow"/>
      <family val="2"/>
    </font>
    <font>
      <sz val="7"/>
      <name val="Arial Narrow"/>
      <family val="2"/>
    </font>
    <font>
      <sz val="10"/>
      <name val="Arial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indexed="3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174" fontId="0" fillId="0" borderId="0"/>
    <xf numFmtId="174" fontId="7" fillId="0" borderId="0" applyNumberFormat="0" applyFill="0" applyBorder="0" applyAlignment="0" applyProtection="0"/>
    <xf numFmtId="174" fontId="8" fillId="0" borderId="0" applyNumberFormat="0" applyFill="0" applyBorder="0" applyAlignment="0" applyProtection="0"/>
    <xf numFmtId="174" fontId="19" fillId="0" borderId="0"/>
    <xf numFmtId="174" fontId="14" fillId="0" borderId="0">
      <protection locked="0"/>
    </xf>
    <xf numFmtId="174" fontId="14" fillId="0" borderId="0">
      <protection locked="0"/>
    </xf>
    <xf numFmtId="174" fontId="14" fillId="0" borderId="0">
      <protection locked="0"/>
    </xf>
    <xf numFmtId="174" fontId="14" fillId="0" borderId="0">
      <protection locked="0"/>
    </xf>
    <xf numFmtId="174" fontId="14" fillId="0" borderId="0">
      <protection locked="0"/>
    </xf>
    <xf numFmtId="174" fontId="14" fillId="0" borderId="0">
      <protection locked="0"/>
    </xf>
    <xf numFmtId="174" fontId="14" fillId="0" borderId="0">
      <protection locked="0"/>
    </xf>
    <xf numFmtId="174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74" fontId="13" fillId="0" borderId="0" applyNumberFormat="0" applyFill="0" applyBorder="0" applyAlignment="0" applyProtection="0">
      <alignment vertical="top"/>
      <protection locked="0"/>
    </xf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10" fillId="2" borderId="1" applyNumberFormat="0" applyFont="0" applyBorder="0" applyAlignment="0">
      <alignment vertical="top"/>
      <protection locked="0"/>
    </xf>
    <xf numFmtId="167" fontId="9" fillId="0" borderId="0" applyFont="0" applyFill="0" applyBorder="0" applyAlignment="0" applyProtection="0"/>
    <xf numFmtId="174" fontId="6" fillId="0" borderId="0"/>
    <xf numFmtId="174" fontId="6" fillId="0" borderId="0"/>
    <xf numFmtId="174" fontId="18" fillId="0" borderId="0"/>
    <xf numFmtId="174" fontId="1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9" fillId="0" borderId="0" applyFont="0" applyFill="0" applyBorder="0" applyAlignment="0" applyProtection="0"/>
    <xf numFmtId="168" fontId="10" fillId="3" borderId="0" applyFont="0" applyBorder="0" applyAlignment="0">
      <alignment vertical="top"/>
      <protection locked="0"/>
    </xf>
    <xf numFmtId="168" fontId="12" fillId="0" borderId="2" applyFill="0" applyBorder="0" applyAlignment="0" applyProtection="0">
      <alignment wrapText="1"/>
    </xf>
    <xf numFmtId="174" fontId="9" fillId="0" borderId="3" applyNumberFormat="0" applyFont="0" applyFill="0" applyAlignment="0" applyProtection="0"/>
    <xf numFmtId="43" fontId="1" fillId="0" borderId="0" applyFont="0" applyFill="0" applyBorder="0" applyAlignment="0" applyProtection="0"/>
    <xf numFmtId="174" fontId="26" fillId="0" borderId="0"/>
    <xf numFmtId="174" fontId="6" fillId="0" borderId="0" applyProtection="0">
      <protection locked="0"/>
    </xf>
    <xf numFmtId="174" fontId="11" fillId="0" borderId="0"/>
    <xf numFmtId="0" fontId="50" fillId="0" borderId="0"/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05">
    <xf numFmtId="174" fontId="0" fillId="0" borderId="0" xfId="0"/>
    <xf numFmtId="174" fontId="0" fillId="4" borderId="0" xfId="0" applyFill="1" applyBorder="1"/>
    <xf numFmtId="3" fontId="17" fillId="0" borderId="0" xfId="21" applyNumberFormat="1" applyFont="1" applyFill="1" applyBorder="1" applyAlignment="1"/>
    <xf numFmtId="174" fontId="15" fillId="4" borderId="0" xfId="0" applyFont="1" applyFill="1" applyBorder="1"/>
    <xf numFmtId="174" fontId="23" fillId="4" borderId="0" xfId="0" applyFont="1" applyFill="1" applyBorder="1"/>
    <xf numFmtId="174" fontId="24" fillId="4" borderId="0" xfId="0" applyFont="1" applyFill="1" applyBorder="1"/>
    <xf numFmtId="3" fontId="24" fillId="4" borderId="0" xfId="0" applyNumberFormat="1" applyFont="1" applyFill="1" applyBorder="1"/>
    <xf numFmtId="164" fontId="24" fillId="4" borderId="0" xfId="0" applyNumberFormat="1" applyFont="1" applyFill="1" applyBorder="1"/>
    <xf numFmtId="174" fontId="5" fillId="8" borderId="0" xfId="0" applyFont="1" applyFill="1" applyBorder="1" applyAlignment="1">
      <alignment horizontal="left"/>
    </xf>
    <xf numFmtId="174" fontId="21" fillId="8" borderId="0" xfId="0" applyFont="1" applyFill="1" applyBorder="1" applyAlignment="1">
      <alignment horizontal="left"/>
    </xf>
    <xf numFmtId="174" fontId="22" fillId="8" borderId="0" xfId="0" applyFont="1" applyFill="1" applyBorder="1" applyAlignment="1">
      <alignment horizontal="left"/>
    </xf>
    <xf numFmtId="17" fontId="20" fillId="9" borderId="0" xfId="0" applyNumberFormat="1" applyFont="1" applyFill="1" applyBorder="1" applyAlignment="1">
      <alignment horizontal="center"/>
    </xf>
    <xf numFmtId="4" fontId="4" fillId="0" borderId="0" xfId="0" applyNumberFormat="1" applyFont="1"/>
    <xf numFmtId="174" fontId="25" fillId="0" borderId="0" xfId="3" applyFont="1" applyBorder="1"/>
    <xf numFmtId="164" fontId="4" fillId="0" borderId="0" xfId="0" applyNumberFormat="1" applyFont="1"/>
    <xf numFmtId="4" fontId="4" fillId="0" borderId="0" xfId="0" applyNumberFormat="1" applyFont="1" applyAlignment="1">
      <alignment horizontal="right"/>
    </xf>
    <xf numFmtId="174" fontId="27" fillId="0" borderId="0" xfId="3" applyFont="1" applyFill="1" applyBorder="1"/>
    <xf numFmtId="174" fontId="28" fillId="0" borderId="0" xfId="3" applyFont="1" applyBorder="1"/>
    <xf numFmtId="174" fontId="3" fillId="0" borderId="0" xfId="0" applyFont="1"/>
    <xf numFmtId="174" fontId="4" fillId="0" borderId="0" xfId="0" applyFont="1"/>
    <xf numFmtId="174" fontId="4" fillId="0" borderId="0" xfId="0" applyFont="1" applyAlignment="1">
      <alignment horizontal="left" indent="1"/>
    </xf>
    <xf numFmtId="174" fontId="29" fillId="0" borderId="0" xfId="0" applyFont="1" applyFill="1" applyBorder="1" applyAlignment="1">
      <alignment horizontal="left"/>
    </xf>
    <xf numFmtId="164" fontId="4" fillId="10" borderId="0" xfId="0" applyNumberFormat="1" applyFont="1" applyFill="1"/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4" fontId="4" fillId="4" borderId="0" xfId="0" applyNumberFormat="1" applyFont="1" applyFill="1"/>
    <xf numFmtId="164" fontId="4" fillId="0" borderId="0" xfId="0" applyNumberFormat="1" applyFont="1" applyFill="1"/>
    <xf numFmtId="10" fontId="4" fillId="0" borderId="0" xfId="22" applyNumberFormat="1" applyFont="1"/>
    <xf numFmtId="43" fontId="4" fillId="0" borderId="0" xfId="28" applyFont="1"/>
    <xf numFmtId="174" fontId="21" fillId="0" borderId="0" xfId="0" applyFont="1" applyAlignment="1">
      <alignment horizontal="right"/>
    </xf>
    <xf numFmtId="3" fontId="4" fillId="0" borderId="0" xfId="0" applyNumberFormat="1" applyFont="1"/>
    <xf numFmtId="4" fontId="21" fillId="0" borderId="0" xfId="0" applyNumberFormat="1" applyFont="1" applyAlignment="1">
      <alignment horizontal="right"/>
    </xf>
    <xf numFmtId="174" fontId="22" fillId="4" borderId="0" xfId="0" applyFont="1" applyFill="1" applyBorder="1" applyAlignment="1">
      <alignment horizontal="left"/>
    </xf>
    <xf numFmtId="174" fontId="2" fillId="0" borderId="0" xfId="0" applyFont="1" applyFill="1" applyBorder="1"/>
    <xf numFmtId="174" fontId="0" fillId="0" borderId="0" xfId="0" applyFill="1" applyBorder="1"/>
    <xf numFmtId="174" fontId="4" fillId="0" borderId="0" xfId="0" applyFont="1" applyFill="1" applyBorder="1"/>
    <xf numFmtId="174" fontId="37" fillId="0" borderId="0" xfId="0" applyFont="1" applyFill="1" applyBorder="1"/>
    <xf numFmtId="174" fontId="38" fillId="0" borderId="0" xfId="0" applyFont="1" applyFill="1" applyBorder="1"/>
    <xf numFmtId="164" fontId="33" fillId="0" borderId="0" xfId="0" applyNumberFormat="1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vertical="center"/>
    </xf>
    <xf numFmtId="173" fontId="33" fillId="0" borderId="0" xfId="30" applyNumberFormat="1" applyFont="1" applyFill="1" applyBorder="1" applyAlignment="1" applyProtection="1">
      <alignment vertical="center"/>
    </xf>
    <xf numFmtId="174" fontId="34" fillId="0" borderId="0" xfId="0" applyFont="1" applyFill="1" applyBorder="1" applyAlignment="1"/>
    <xf numFmtId="4" fontId="11" fillId="0" borderId="0" xfId="0" applyNumberFormat="1" applyFont="1" applyFill="1" applyBorder="1" applyAlignment="1">
      <alignment vertical="center"/>
    </xf>
    <xf numFmtId="174" fontId="38" fillId="0" borderId="0" xfId="0" applyFont="1" applyFill="1" applyBorder="1" applyAlignment="1">
      <alignment horizontal="left" indent="1"/>
    </xf>
    <xf numFmtId="174" fontId="0" fillId="13" borderId="0" xfId="0" applyFill="1" applyBorder="1"/>
    <xf numFmtId="174" fontId="38" fillId="13" borderId="0" xfId="0" applyFont="1" applyFill="1" applyBorder="1" applyAlignment="1">
      <alignment horizontal="left" indent="1"/>
    </xf>
    <xf numFmtId="174" fontId="3" fillId="13" borderId="0" xfId="0" applyFont="1" applyFill="1" applyBorder="1"/>
    <xf numFmtId="174" fontId="2" fillId="13" borderId="0" xfId="0" applyFont="1" applyFill="1" applyBorder="1"/>
    <xf numFmtId="4" fontId="33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17" fontId="2" fillId="0" borderId="0" xfId="0" applyNumberFormat="1" applyFont="1" applyFill="1" applyBorder="1" applyAlignment="1">
      <alignment horizontal="center"/>
    </xf>
    <xf numFmtId="174" fontId="39" fillId="0" borderId="0" xfId="0" applyFont="1" applyFill="1" applyAlignment="1">
      <alignment vertical="center"/>
    </xf>
    <xf numFmtId="174" fontId="38" fillId="0" borderId="19" xfId="0" applyFont="1" applyFill="1" applyBorder="1" applyAlignment="1">
      <alignment horizontal="left" indent="1"/>
    </xf>
    <xf numFmtId="3" fontId="11" fillId="0" borderId="19" xfId="0" applyNumberFormat="1" applyFont="1" applyFill="1" applyBorder="1" applyAlignment="1">
      <alignment vertical="center"/>
    </xf>
    <xf numFmtId="174" fontId="0" fillId="0" borderId="19" xfId="0" applyFill="1" applyBorder="1"/>
    <xf numFmtId="174" fontId="39" fillId="0" borderId="0" xfId="0" applyFont="1" applyFill="1" applyBorder="1"/>
    <xf numFmtId="174" fontId="38" fillId="0" borderId="0" xfId="0" applyFont="1" applyFill="1" applyBorder="1" applyAlignment="1">
      <alignment horizontal="left"/>
    </xf>
    <xf numFmtId="174" fontId="38" fillId="0" borderId="6" xfId="0" applyFont="1" applyFill="1" applyBorder="1" applyAlignment="1">
      <alignment horizontal="left" indent="1"/>
    </xf>
    <xf numFmtId="174" fontId="38" fillId="0" borderId="33" xfId="0" applyFont="1" applyFill="1" applyBorder="1" applyAlignment="1">
      <alignment horizontal="left" indent="1"/>
    </xf>
    <xf numFmtId="174" fontId="38" fillId="0" borderId="12" xfId="0" applyFont="1" applyFill="1" applyBorder="1" applyAlignment="1">
      <alignment horizontal="left" indent="1"/>
    </xf>
    <xf numFmtId="174" fontId="38" fillId="0" borderId="14" xfId="0" applyFont="1" applyFill="1" applyBorder="1" applyAlignment="1">
      <alignment horizontal="left" indent="1"/>
    </xf>
    <xf numFmtId="4" fontId="38" fillId="4" borderId="0" xfId="0" applyNumberFormat="1" applyFont="1" applyFill="1" applyBorder="1" applyAlignment="1">
      <alignment horizontal="left" indent="1"/>
    </xf>
    <xf numFmtId="164" fontId="33" fillId="0" borderId="19" xfId="0" applyNumberFormat="1" applyFont="1" applyFill="1" applyBorder="1" applyAlignment="1">
      <alignment vertical="center"/>
    </xf>
    <xf numFmtId="164" fontId="33" fillId="0" borderId="51" xfId="0" applyNumberFormat="1" applyFont="1" applyFill="1" applyBorder="1" applyAlignment="1">
      <alignment vertical="center"/>
    </xf>
    <xf numFmtId="164" fontId="33" fillId="0" borderId="47" xfId="0" applyNumberFormat="1" applyFont="1" applyFill="1" applyBorder="1" applyAlignment="1">
      <alignment vertical="center"/>
    </xf>
    <xf numFmtId="174" fontId="44" fillId="0" borderId="47" xfId="0" applyFont="1" applyFill="1" applyBorder="1"/>
    <xf numFmtId="4" fontId="44" fillId="0" borderId="47" xfId="0" applyNumberFormat="1" applyFont="1" applyFill="1" applyBorder="1"/>
    <xf numFmtId="4" fontId="39" fillId="0" borderId="0" xfId="0" applyNumberFormat="1" applyFont="1" applyFill="1" applyBorder="1"/>
    <xf numFmtId="174" fontId="44" fillId="0" borderId="47" xfId="0" applyFont="1" applyFill="1" applyBorder="1" applyAlignment="1">
      <alignment horizontal="left"/>
    </xf>
    <xf numFmtId="174" fontId="39" fillId="0" borderId="0" xfId="0" applyFont="1" applyFill="1" applyBorder="1" applyAlignment="1">
      <alignment horizontal="left" indent="1"/>
    </xf>
    <xf numFmtId="174" fontId="44" fillId="0" borderId="0" xfId="0" applyFont="1" applyFill="1" applyBorder="1"/>
    <xf numFmtId="4" fontId="44" fillId="0" borderId="0" xfId="0" applyNumberFormat="1" applyFont="1" applyFill="1" applyBorder="1"/>
    <xf numFmtId="174" fontId="39" fillId="0" borderId="49" xfId="0" applyFont="1" applyFill="1" applyBorder="1"/>
    <xf numFmtId="4" fontId="39" fillId="0" borderId="48" xfId="0" applyNumberFormat="1" applyFont="1" applyFill="1" applyBorder="1"/>
    <xf numFmtId="4" fontId="39" fillId="0" borderId="50" xfId="0" applyNumberFormat="1" applyFont="1" applyFill="1" applyBorder="1"/>
    <xf numFmtId="174" fontId="39" fillId="0" borderId="19" xfId="0" applyFont="1" applyFill="1" applyBorder="1"/>
    <xf numFmtId="4" fontId="39" fillId="0" borderId="19" xfId="0" applyNumberFormat="1" applyFont="1" applyFill="1" applyBorder="1"/>
    <xf numFmtId="174" fontId="39" fillId="0" borderId="48" xfId="0" applyFont="1" applyFill="1" applyBorder="1"/>
    <xf numFmtId="174" fontId="44" fillId="0" borderId="19" xfId="0" applyFont="1" applyFill="1" applyBorder="1"/>
    <xf numFmtId="4" fontId="44" fillId="0" borderId="19" xfId="0" applyNumberFormat="1" applyFont="1" applyFill="1" applyBorder="1"/>
    <xf numFmtId="174" fontId="44" fillId="0" borderId="51" xfId="0" applyFont="1" applyFill="1" applyBorder="1"/>
    <xf numFmtId="174" fontId="39" fillId="0" borderId="0" xfId="0" applyFont="1" applyFill="1" applyBorder="1" applyAlignment="1">
      <alignment horizontal="left"/>
    </xf>
    <xf numFmtId="176" fontId="4" fillId="0" borderId="0" xfId="0" applyNumberFormat="1" applyFont="1"/>
    <xf numFmtId="176" fontId="4" fillId="0" borderId="0" xfId="0" applyNumberFormat="1" applyFont="1" applyAlignment="1">
      <alignment horizontal="right"/>
    </xf>
    <xf numFmtId="174" fontId="46" fillId="5" borderId="0" xfId="0" applyFont="1" applyFill="1" applyBorder="1" applyAlignment="1">
      <alignment horizontal="left" indent="1"/>
    </xf>
    <xf numFmtId="174" fontId="4" fillId="0" borderId="0" xfId="0" applyFont="1" applyAlignment="1">
      <alignment horizontal="right"/>
    </xf>
    <xf numFmtId="164" fontId="4" fillId="7" borderId="0" xfId="0" applyNumberFormat="1" applyFont="1" applyFill="1"/>
    <xf numFmtId="4" fontId="21" fillId="7" borderId="0" xfId="0" applyNumberFormat="1" applyFont="1" applyFill="1" applyAlignment="1">
      <alignment horizontal="right"/>
    </xf>
    <xf numFmtId="176" fontId="4" fillId="7" borderId="0" xfId="0" applyNumberFormat="1" applyFont="1" applyFill="1"/>
    <xf numFmtId="174" fontId="33" fillId="4" borderId="0" xfId="0" applyFont="1" applyFill="1" applyBorder="1"/>
    <xf numFmtId="174" fontId="11" fillId="4" borderId="0" xfId="0" applyFont="1" applyFill="1" applyBorder="1"/>
    <xf numFmtId="174" fontId="11" fillId="13" borderId="0" xfId="0" applyFont="1" applyFill="1" applyBorder="1"/>
    <xf numFmtId="174" fontId="44" fillId="4" borderId="0" xfId="0" applyFont="1" applyFill="1" applyBorder="1"/>
    <xf numFmtId="17" fontId="11" fillId="4" borderId="0" xfId="0" applyNumberFormat="1" applyFont="1" applyFill="1" applyBorder="1"/>
    <xf numFmtId="17" fontId="11" fillId="13" borderId="0" xfId="0" applyNumberFormat="1" applyFont="1" applyFill="1" applyBorder="1"/>
    <xf numFmtId="174" fontId="44" fillId="4" borderId="0" xfId="0" applyFont="1" applyFill="1" applyBorder="1" applyAlignment="1">
      <alignment horizontal="center"/>
    </xf>
    <xf numFmtId="174" fontId="11" fillId="4" borderId="0" xfId="0" applyFont="1" applyFill="1" applyBorder="1" applyAlignment="1">
      <alignment horizontal="center"/>
    </xf>
    <xf numFmtId="17" fontId="44" fillId="4" borderId="34" xfId="0" applyNumberFormat="1" applyFont="1" applyFill="1" applyBorder="1" applyAlignment="1">
      <alignment horizontal="center"/>
    </xf>
    <xf numFmtId="17" fontId="44" fillId="4" borderId="8" xfId="0" applyNumberFormat="1" applyFont="1" applyFill="1" applyBorder="1" applyAlignment="1">
      <alignment horizontal="center"/>
    </xf>
    <xf numFmtId="165" fontId="39" fillId="4" borderId="31" xfId="22" applyNumberFormat="1" applyFont="1" applyFill="1" applyBorder="1"/>
    <xf numFmtId="165" fontId="39" fillId="4" borderId="35" xfId="22" applyNumberFormat="1" applyFont="1" applyFill="1" applyBorder="1" applyAlignment="1">
      <alignment horizontal="center"/>
    </xf>
    <xf numFmtId="165" fontId="39" fillId="4" borderId="32" xfId="22" applyNumberFormat="1" applyFont="1" applyFill="1" applyBorder="1"/>
    <xf numFmtId="165" fontId="39" fillId="4" borderId="13" xfId="22" applyNumberFormat="1" applyFont="1" applyFill="1" applyBorder="1" applyAlignment="1">
      <alignment horizontal="center"/>
    </xf>
    <xf numFmtId="174" fontId="44" fillId="4" borderId="26" xfId="0" applyFont="1" applyFill="1" applyBorder="1"/>
    <xf numFmtId="174" fontId="44" fillId="6" borderId="27" xfId="0" applyFont="1" applyFill="1" applyBorder="1" applyAlignment="1">
      <alignment horizontal="center"/>
    </xf>
    <xf numFmtId="174" fontId="33" fillId="6" borderId="26" xfId="0" applyFont="1" applyFill="1" applyBorder="1" applyAlignment="1">
      <alignment horizontal="center"/>
    </xf>
    <xf numFmtId="17" fontId="44" fillId="6" borderId="27" xfId="0" applyNumberFormat="1" applyFont="1" applyFill="1" applyBorder="1" applyAlignment="1">
      <alignment horizontal="center"/>
    </xf>
    <xf numFmtId="17" fontId="44" fillId="6" borderId="26" xfId="0" applyNumberFormat="1" applyFont="1" applyFill="1" applyBorder="1" applyAlignment="1">
      <alignment horizontal="center"/>
    </xf>
    <xf numFmtId="174" fontId="39" fillId="4" borderId="26" xfId="0" applyFont="1" applyFill="1" applyBorder="1"/>
    <xf numFmtId="165" fontId="39" fillId="4" borderId="6" xfId="22" applyNumberFormat="1" applyFont="1" applyFill="1" applyBorder="1" applyAlignment="1">
      <alignment horizontal="center"/>
    </xf>
    <xf numFmtId="3" fontId="44" fillId="4" borderId="27" xfId="0" applyNumberFormat="1" applyFont="1" applyFill="1" applyBorder="1" applyAlignment="1">
      <alignment horizontal="center"/>
    </xf>
    <xf numFmtId="165" fontId="44" fillId="4" borderId="26" xfId="22" applyNumberFormat="1" applyFont="1" applyFill="1" applyBorder="1" applyAlignment="1">
      <alignment horizontal="center"/>
    </xf>
    <xf numFmtId="165" fontId="39" fillId="4" borderId="7" xfId="22" applyNumberFormat="1" applyFont="1" applyFill="1" applyBorder="1"/>
    <xf numFmtId="165" fontId="39" fillId="4" borderId="15" xfId="22" applyNumberFormat="1" applyFont="1" applyFill="1" applyBorder="1" applyAlignment="1">
      <alignment horizontal="center"/>
    </xf>
    <xf numFmtId="174" fontId="44" fillId="4" borderId="6" xfId="0" applyFont="1" applyFill="1" applyBorder="1"/>
    <xf numFmtId="3" fontId="44" fillId="4" borderId="19" xfId="0" applyNumberFormat="1" applyFont="1" applyFill="1" applyBorder="1" applyAlignment="1">
      <alignment horizontal="center"/>
    </xf>
    <xf numFmtId="177" fontId="11" fillId="4" borderId="0" xfId="22" applyNumberFormat="1" applyFont="1" applyFill="1" applyBorder="1"/>
    <xf numFmtId="3" fontId="11" fillId="4" borderId="0" xfId="0" applyNumberFormat="1" applyFont="1" applyFill="1" applyBorder="1"/>
    <xf numFmtId="174" fontId="44" fillId="4" borderId="0" xfId="0" applyFont="1" applyFill="1" applyBorder="1" applyAlignment="1"/>
    <xf numFmtId="10" fontId="11" fillId="4" borderId="0" xfId="22" applyNumberFormat="1" applyFont="1" applyFill="1" applyBorder="1"/>
    <xf numFmtId="17" fontId="44" fillId="6" borderId="41" xfId="0" applyNumberFormat="1" applyFont="1" applyFill="1" applyBorder="1" applyAlignment="1">
      <alignment horizontal="center"/>
    </xf>
    <xf numFmtId="17" fontId="44" fillId="6" borderId="39" xfId="0" applyNumberFormat="1" applyFont="1" applyFill="1" applyBorder="1" applyAlignment="1">
      <alignment horizontal="center"/>
    </xf>
    <xf numFmtId="174" fontId="44" fillId="13" borderId="0" xfId="0" applyFont="1" applyFill="1" applyBorder="1"/>
    <xf numFmtId="2" fontId="27" fillId="0" borderId="33" xfId="31" applyNumberFormat="1" applyFont="1" applyFill="1" applyBorder="1" applyAlignment="1" applyProtection="1">
      <alignment horizontal="center"/>
    </xf>
    <xf numFmtId="10" fontId="44" fillId="4" borderId="0" xfId="22" applyNumberFormat="1" applyFont="1" applyFill="1" applyBorder="1"/>
    <xf numFmtId="165" fontId="44" fillId="4" borderId="4" xfId="22" applyNumberFormat="1" applyFont="1" applyFill="1" applyBorder="1" applyAlignment="1">
      <alignment horizontal="center"/>
    </xf>
    <xf numFmtId="2" fontId="27" fillId="0" borderId="12" xfId="31" applyNumberFormat="1" applyFont="1" applyFill="1" applyBorder="1" applyAlignment="1" applyProtection="1">
      <alignment horizontal="center"/>
    </xf>
    <xf numFmtId="174" fontId="39" fillId="4" borderId="10" xfId="0" applyFont="1" applyFill="1" applyBorder="1" applyAlignment="1">
      <alignment horizontal="left" indent="1"/>
    </xf>
    <xf numFmtId="164" fontId="39" fillId="4" borderId="5" xfId="0" applyNumberFormat="1" applyFont="1" applyFill="1" applyBorder="1"/>
    <xf numFmtId="165" fontId="39" fillId="4" borderId="10" xfId="22" applyNumberFormat="1" applyFont="1" applyFill="1" applyBorder="1" applyAlignment="1">
      <alignment horizontal="center"/>
    </xf>
    <xf numFmtId="165" fontId="44" fillId="4" borderId="36" xfId="22" applyNumberFormat="1" applyFont="1" applyFill="1" applyBorder="1" applyAlignment="1">
      <alignment horizontal="center"/>
    </xf>
    <xf numFmtId="165" fontId="44" fillId="4" borderId="11" xfId="22" applyNumberFormat="1" applyFont="1" applyFill="1" applyBorder="1" applyAlignment="1">
      <alignment horizontal="center"/>
    </xf>
    <xf numFmtId="165" fontId="39" fillId="4" borderId="36" xfId="22" applyNumberFormat="1" applyFont="1" applyFill="1" applyBorder="1" applyAlignment="1">
      <alignment horizontal="center"/>
    </xf>
    <xf numFmtId="165" fontId="39" fillId="4" borderId="11" xfId="22" applyNumberFormat="1" applyFont="1" applyFill="1" applyBorder="1" applyAlignment="1">
      <alignment horizontal="center"/>
    </xf>
    <xf numFmtId="174" fontId="39" fillId="13" borderId="0" xfId="0" applyFont="1" applyFill="1" applyBorder="1"/>
    <xf numFmtId="2" fontId="27" fillId="0" borderId="6" xfId="31" applyNumberFormat="1" applyFont="1" applyFill="1" applyBorder="1" applyAlignment="1" applyProtection="1">
      <alignment horizontal="center"/>
    </xf>
    <xf numFmtId="43" fontId="39" fillId="4" borderId="14" xfId="28" applyFont="1" applyFill="1" applyBorder="1"/>
    <xf numFmtId="174" fontId="39" fillId="4" borderId="0" xfId="0" applyFont="1" applyFill="1" applyBorder="1"/>
    <xf numFmtId="10" fontId="39" fillId="4" borderId="0" xfId="22" applyNumberFormat="1" applyFont="1" applyFill="1" applyBorder="1"/>
    <xf numFmtId="17" fontId="44" fillId="6" borderId="34" xfId="0" applyNumberFormat="1" applyFont="1" applyFill="1" applyBorder="1" applyAlignment="1">
      <alignment horizontal="center"/>
    </xf>
    <xf numFmtId="17" fontId="44" fillId="6" borderId="8" xfId="0" applyNumberFormat="1" applyFont="1" applyFill="1" applyBorder="1" applyAlignment="1">
      <alignment horizontal="center"/>
    </xf>
    <xf numFmtId="43" fontId="11" fillId="4" borderId="0" xfId="28" applyFont="1" applyFill="1" applyBorder="1"/>
    <xf numFmtId="174" fontId="39" fillId="4" borderId="26" xfId="0" applyFont="1" applyFill="1" applyBorder="1" applyAlignment="1">
      <alignment horizontal="left" indent="1"/>
    </xf>
    <xf numFmtId="2" fontId="27" fillId="0" borderId="26" xfId="31" applyNumberFormat="1" applyFont="1" applyFill="1" applyBorder="1" applyAlignment="1" applyProtection="1">
      <alignment horizontal="center"/>
    </xf>
    <xf numFmtId="2" fontId="47" fillId="0" borderId="41" xfId="20" applyNumberFormat="1" applyFont="1" applyBorder="1"/>
    <xf numFmtId="174" fontId="44" fillId="4" borderId="18" xfId="0" applyFont="1" applyFill="1" applyBorder="1"/>
    <xf numFmtId="164" fontId="39" fillId="4" borderId="26" xfId="0" applyNumberFormat="1" applyFont="1" applyFill="1" applyBorder="1"/>
    <xf numFmtId="9" fontId="44" fillId="4" borderId="29" xfId="22" applyFont="1" applyFill="1" applyBorder="1" applyAlignment="1">
      <alignment horizontal="center"/>
    </xf>
    <xf numFmtId="165" fontId="44" fillId="4" borderId="39" xfId="22" applyNumberFormat="1" applyFont="1" applyFill="1" applyBorder="1" applyAlignment="1">
      <alignment horizontal="center"/>
    </xf>
    <xf numFmtId="165" fontId="44" fillId="4" borderId="28" xfId="22" applyNumberFormat="1" applyFont="1" applyFill="1" applyBorder="1" applyAlignment="1">
      <alignment horizontal="center"/>
    </xf>
    <xf numFmtId="4" fontId="44" fillId="4" borderId="0" xfId="0" applyNumberFormat="1" applyFont="1" applyFill="1" applyBorder="1"/>
    <xf numFmtId="164" fontId="39" fillId="4" borderId="0" xfId="0" applyNumberFormat="1" applyFont="1" applyFill="1" applyBorder="1"/>
    <xf numFmtId="3" fontId="39" fillId="4" borderId="0" xfId="0" applyNumberFormat="1" applyFont="1" applyFill="1" applyBorder="1"/>
    <xf numFmtId="4" fontId="39" fillId="4" borderId="13" xfId="22" applyNumberFormat="1" applyFont="1" applyFill="1" applyBorder="1"/>
    <xf numFmtId="4" fontId="39" fillId="4" borderId="0" xfId="0" applyNumberFormat="1" applyFont="1" applyFill="1" applyBorder="1"/>
    <xf numFmtId="174" fontId="44" fillId="6" borderId="8" xfId="0" applyNumberFormat="1" applyFont="1" applyFill="1" applyBorder="1" applyAlignment="1">
      <alignment horizontal="center" vertical="center" wrapText="1"/>
    </xf>
    <xf numFmtId="17" fontId="44" fillId="6" borderId="5" xfId="0" applyNumberFormat="1" applyFont="1" applyFill="1" applyBorder="1" applyAlignment="1">
      <alignment horizontal="center" vertical="center" wrapText="1"/>
    </xf>
    <xf numFmtId="4" fontId="11" fillId="4" borderId="0" xfId="0" applyNumberFormat="1" applyFont="1" applyFill="1" applyBorder="1"/>
    <xf numFmtId="174" fontId="44" fillId="4" borderId="29" xfId="0" applyFont="1" applyFill="1" applyBorder="1"/>
    <xf numFmtId="165" fontId="44" fillId="4" borderId="29" xfId="22" applyNumberFormat="1" applyFont="1" applyFill="1" applyBorder="1" applyAlignment="1">
      <alignment horizontal="center"/>
    </xf>
    <xf numFmtId="9" fontId="33" fillId="13" borderId="0" xfId="22" applyFont="1" applyFill="1" applyBorder="1"/>
    <xf numFmtId="4" fontId="39" fillId="4" borderId="18" xfId="22" applyNumberFormat="1" applyFont="1" applyFill="1" applyBorder="1"/>
    <xf numFmtId="4" fontId="33" fillId="4" borderId="0" xfId="22" applyNumberFormat="1" applyFont="1" applyFill="1" applyBorder="1"/>
    <xf numFmtId="9" fontId="33" fillId="4" borderId="0" xfId="22" applyFont="1" applyFill="1" applyBorder="1"/>
    <xf numFmtId="10" fontId="33" fillId="4" borderId="0" xfId="22" applyNumberFormat="1" applyFont="1" applyFill="1" applyBorder="1"/>
    <xf numFmtId="9" fontId="11" fillId="13" borderId="0" xfId="22" applyFont="1" applyFill="1" applyBorder="1"/>
    <xf numFmtId="9" fontId="11" fillId="4" borderId="0" xfId="22" applyFont="1" applyFill="1" applyBorder="1"/>
    <xf numFmtId="4" fontId="39" fillId="4" borderId="0" xfId="0" applyNumberFormat="1" applyFont="1" applyFill="1" applyBorder="1" applyAlignment="1">
      <alignment horizontal="left" indent="1"/>
    </xf>
    <xf numFmtId="4" fontId="11" fillId="4" borderId="0" xfId="22" applyNumberFormat="1" applyFont="1" applyFill="1" applyBorder="1"/>
    <xf numFmtId="164" fontId="44" fillId="4" borderId="26" xfId="0" applyNumberFormat="1" applyFont="1" applyFill="1" applyBorder="1"/>
    <xf numFmtId="174" fontId="44" fillId="4" borderId="19" xfId="0" applyFont="1" applyFill="1" applyBorder="1"/>
    <xf numFmtId="17" fontId="44" fillId="6" borderId="9" xfId="0" applyNumberFormat="1" applyFont="1" applyFill="1" applyBorder="1" applyAlignment="1">
      <alignment horizontal="center"/>
    </xf>
    <xf numFmtId="174" fontId="39" fillId="4" borderId="1" xfId="0" applyFont="1" applyFill="1" applyBorder="1" applyAlignment="1">
      <alignment horizontal="left" indent="1"/>
    </xf>
    <xf numFmtId="171" fontId="39" fillId="4" borderId="35" xfId="28" applyNumberFormat="1" applyFont="1" applyFill="1" applyBorder="1" applyAlignment="1">
      <alignment horizontal="center"/>
    </xf>
    <xf numFmtId="171" fontId="39" fillId="4" borderId="33" xfId="28" applyNumberFormat="1" applyFont="1" applyFill="1" applyBorder="1" applyAlignment="1">
      <alignment horizontal="center"/>
    </xf>
    <xf numFmtId="174" fontId="39" fillId="4" borderId="18" xfId="0" applyFont="1" applyFill="1" applyBorder="1" applyAlignment="1">
      <alignment horizontal="left" indent="1"/>
    </xf>
    <xf numFmtId="174" fontId="39" fillId="4" borderId="0" xfId="0" applyFont="1" applyFill="1" applyBorder="1" applyAlignment="1">
      <alignment horizontal="left" indent="1"/>
    </xf>
    <xf numFmtId="171" fontId="48" fillId="4" borderId="0" xfId="28" applyNumberFormat="1" applyFont="1" applyFill="1" applyBorder="1" applyAlignment="1">
      <alignment horizontal="center"/>
    </xf>
    <xf numFmtId="171" fontId="39" fillId="4" borderId="0" xfId="28" applyNumberFormat="1" applyFont="1" applyFill="1" applyBorder="1" applyAlignment="1">
      <alignment horizontal="center"/>
    </xf>
    <xf numFmtId="174" fontId="49" fillId="4" borderId="0" xfId="0" applyFont="1" applyFill="1" applyBorder="1" applyAlignment="1">
      <alignment horizontal="left" indent="1"/>
    </xf>
    <xf numFmtId="174" fontId="11" fillId="4" borderId="0" xfId="0" applyFont="1" applyFill="1" applyBorder="1" applyAlignment="1"/>
    <xf numFmtId="174" fontId="44" fillId="6" borderId="26" xfId="0" applyFont="1" applyFill="1" applyBorder="1" applyAlignment="1">
      <alignment horizontal="center"/>
    </xf>
    <xf numFmtId="9" fontId="33" fillId="13" borderId="0" xfId="22" applyNumberFormat="1" applyFont="1" applyFill="1" applyBorder="1"/>
    <xf numFmtId="9" fontId="33" fillId="4" borderId="0" xfId="22" applyNumberFormat="1" applyFont="1" applyFill="1" applyBorder="1"/>
    <xf numFmtId="10" fontId="33" fillId="13" borderId="0" xfId="22" applyNumberFormat="1" applyFont="1" applyFill="1" applyBorder="1"/>
    <xf numFmtId="174" fontId="39" fillId="4" borderId="10" xfId="0" applyFont="1" applyFill="1" applyBorder="1"/>
    <xf numFmtId="10" fontId="11" fillId="13" borderId="0" xfId="22" applyNumberFormat="1" applyFont="1" applyFill="1" applyBorder="1"/>
    <xf numFmtId="4" fontId="11" fillId="13" borderId="0" xfId="0" applyNumberFormat="1" applyFont="1" applyFill="1" applyBorder="1"/>
    <xf numFmtId="10" fontId="39" fillId="13" borderId="0" xfId="22" applyNumberFormat="1" applyFont="1" applyFill="1" applyBorder="1"/>
    <xf numFmtId="174" fontId="39" fillId="13" borderId="0" xfId="0" applyFont="1" applyFill="1" applyBorder="1" applyAlignment="1">
      <alignment horizontal="left" indent="1"/>
    </xf>
    <xf numFmtId="174" fontId="0" fillId="7" borderId="0" xfId="0" applyFill="1"/>
    <xf numFmtId="164" fontId="4" fillId="14" borderId="0" xfId="0" applyNumberFormat="1" applyFont="1" applyFill="1"/>
    <xf numFmtId="3" fontId="4" fillId="0" borderId="0" xfId="0" applyNumberFormat="1" applyFont="1" applyFill="1"/>
    <xf numFmtId="174" fontId="4" fillId="8" borderId="0" xfId="0" applyFont="1" applyFill="1" applyBorder="1" applyAlignment="1">
      <alignment horizontal="left"/>
    </xf>
    <xf numFmtId="43" fontId="0" fillId="0" borderId="0" xfId="28" applyFont="1"/>
    <xf numFmtId="164" fontId="4" fillId="0" borderId="0" xfId="0" applyNumberFormat="1" applyFont="1" applyFill="1" applyBorder="1"/>
    <xf numFmtId="174" fontId="0" fillId="11" borderId="0" xfId="0" applyFill="1"/>
    <xf numFmtId="0" fontId="4" fillId="0" borderId="0" xfId="0" applyNumberFormat="1" applyFont="1" applyAlignment="1">
      <alignment horizontal="right"/>
    </xf>
    <xf numFmtId="0" fontId="4" fillId="0" borderId="0" xfId="0" applyNumberFormat="1" applyFont="1"/>
    <xf numFmtId="4" fontId="4" fillId="7" borderId="0" xfId="0" applyNumberFormat="1" applyFont="1" applyFill="1"/>
    <xf numFmtId="0" fontId="4" fillId="7" borderId="0" xfId="0" applyNumberFormat="1" applyFont="1" applyFill="1"/>
    <xf numFmtId="174" fontId="4" fillId="7" borderId="0" xfId="0" applyFont="1" applyFill="1"/>
    <xf numFmtId="164" fontId="4" fillId="12" borderId="0" xfId="0" applyNumberFormat="1" applyFont="1" applyFill="1"/>
    <xf numFmtId="4" fontId="4" fillId="12" borderId="0" xfId="0" applyNumberFormat="1" applyFont="1" applyFill="1"/>
    <xf numFmtId="0" fontId="4" fillId="12" borderId="0" xfId="0" applyNumberFormat="1" applyFont="1" applyFill="1"/>
    <xf numFmtId="14" fontId="33" fillId="4" borderId="0" xfId="0" applyNumberFormat="1" applyFont="1" applyFill="1" applyBorder="1"/>
    <xf numFmtId="174" fontId="33" fillId="13" borderId="0" xfId="0" applyFont="1" applyFill="1" applyBorder="1"/>
    <xf numFmtId="171" fontId="11" fillId="13" borderId="0" xfId="28" applyNumberFormat="1" applyFont="1" applyFill="1" applyBorder="1"/>
    <xf numFmtId="43" fontId="44" fillId="4" borderId="0" xfId="28" applyFont="1" applyFill="1" applyBorder="1"/>
    <xf numFmtId="174" fontId="39" fillId="4" borderId="35" xfId="0" applyFont="1" applyFill="1" applyBorder="1" applyAlignment="1">
      <alignment horizontal="left" indent="1"/>
    </xf>
    <xf numFmtId="174" fontId="39" fillId="4" borderId="13" xfId="0" applyFont="1" applyFill="1" applyBorder="1" applyAlignment="1">
      <alignment horizontal="left" indent="1"/>
    </xf>
    <xf numFmtId="174" fontId="44" fillId="4" borderId="52" xfId="0" applyFont="1" applyFill="1" applyBorder="1" applyAlignment="1">
      <alignment horizontal="center"/>
    </xf>
    <xf numFmtId="174" fontId="44" fillId="4" borderId="53" xfId="0" applyFont="1" applyFill="1" applyBorder="1" applyAlignment="1">
      <alignment horizontal="center"/>
    </xf>
    <xf numFmtId="3" fontId="47" fillId="4" borderId="30" xfId="20" applyNumberFormat="1" applyFont="1" applyFill="1" applyBorder="1" applyAlignment="1">
      <alignment horizontal="right"/>
    </xf>
    <xf numFmtId="3" fontId="47" fillId="4" borderId="38" xfId="20" applyNumberFormat="1" applyFont="1" applyFill="1" applyBorder="1" applyAlignment="1">
      <alignment horizontal="right"/>
    </xf>
    <xf numFmtId="3" fontId="47" fillId="4" borderId="21" xfId="20" applyNumberFormat="1" applyFont="1" applyFill="1" applyBorder="1" applyAlignment="1">
      <alignment horizontal="right"/>
    </xf>
    <xf numFmtId="165" fontId="39" fillId="4" borderId="42" xfId="22" applyNumberFormat="1" applyFont="1" applyFill="1" applyBorder="1" applyAlignment="1">
      <alignment horizontal="center"/>
    </xf>
    <xf numFmtId="165" fontId="39" fillId="4" borderId="43" xfId="22" applyNumberFormat="1" applyFont="1" applyFill="1" applyBorder="1" applyAlignment="1">
      <alignment horizontal="center"/>
    </xf>
    <xf numFmtId="165" fontId="39" fillId="4" borderId="17" xfId="22" applyNumberFormat="1" applyFont="1" applyFill="1" applyBorder="1" applyAlignment="1">
      <alignment horizontal="center"/>
    </xf>
    <xf numFmtId="165" fontId="39" fillId="4" borderId="33" xfId="22" applyNumberFormat="1" applyFont="1" applyFill="1" applyBorder="1" applyAlignment="1">
      <alignment horizontal="center"/>
    </xf>
    <xf numFmtId="165" fontId="39" fillId="4" borderId="12" xfId="22" applyNumberFormat="1" applyFont="1" applyFill="1" applyBorder="1" applyAlignment="1">
      <alignment horizontal="center"/>
    </xf>
    <xf numFmtId="165" fontId="39" fillId="4" borderId="14" xfId="22" applyNumberFormat="1" applyFont="1" applyFill="1" applyBorder="1" applyAlignment="1">
      <alignment horizontal="center"/>
    </xf>
    <xf numFmtId="171" fontId="33" fillId="13" borderId="0" xfId="28" applyNumberFormat="1" applyFont="1" applyFill="1" applyBorder="1"/>
    <xf numFmtId="17" fontId="44" fillId="6" borderId="37" xfId="0" applyNumberFormat="1" applyFont="1" applyFill="1" applyBorder="1" applyAlignment="1">
      <alignment horizontal="center"/>
    </xf>
    <xf numFmtId="165" fontId="44" fillId="4" borderId="1" xfId="22" applyNumberFormat="1" applyFont="1" applyFill="1" applyBorder="1" applyAlignment="1">
      <alignment horizontal="center"/>
    </xf>
    <xf numFmtId="165" fontId="44" fillId="4" borderId="9" xfId="22" applyNumberFormat="1" applyFont="1" applyFill="1" applyBorder="1" applyAlignment="1">
      <alignment horizontal="center"/>
    </xf>
    <xf numFmtId="165" fontId="44" fillId="4" borderId="10" xfId="22" applyNumberFormat="1" applyFont="1" applyFill="1" applyBorder="1" applyAlignment="1">
      <alignment horizontal="center"/>
    </xf>
    <xf numFmtId="165" fontId="44" fillId="4" borderId="10" xfId="22" quotePrefix="1" applyNumberFormat="1" applyFont="1" applyFill="1" applyBorder="1" applyAlignment="1">
      <alignment horizontal="center"/>
    </xf>
    <xf numFmtId="165" fontId="44" fillId="4" borderId="11" xfId="22" quotePrefix="1" applyNumberFormat="1" applyFont="1" applyFill="1" applyBorder="1" applyAlignment="1">
      <alignment horizontal="center"/>
    </xf>
    <xf numFmtId="3" fontId="44" fillId="4" borderId="0" xfId="0" applyNumberFormat="1" applyFont="1" applyFill="1" applyBorder="1"/>
    <xf numFmtId="171" fontId="44" fillId="13" borderId="0" xfId="28" applyNumberFormat="1" applyFont="1" applyFill="1" applyBorder="1"/>
    <xf numFmtId="43" fontId="44" fillId="4" borderId="0" xfId="28" applyNumberFormat="1" applyFont="1" applyFill="1" applyBorder="1"/>
    <xf numFmtId="10" fontId="39" fillId="4" borderId="35" xfId="22" applyNumberFormat="1" applyFont="1" applyFill="1" applyBorder="1"/>
    <xf numFmtId="10" fontId="39" fillId="4" borderId="13" xfId="22" applyNumberFormat="1" applyFont="1" applyFill="1" applyBorder="1"/>
    <xf numFmtId="10" fontId="39" fillId="4" borderId="18" xfId="22" applyNumberFormat="1" applyFont="1" applyFill="1" applyBorder="1"/>
    <xf numFmtId="10" fontId="39" fillId="4" borderId="33" xfId="22" applyNumberFormat="1" applyFont="1" applyFill="1" applyBorder="1"/>
    <xf numFmtId="10" fontId="39" fillId="4" borderId="42" xfId="22" applyNumberFormat="1" applyFont="1" applyFill="1" applyBorder="1"/>
    <xf numFmtId="10" fontId="39" fillId="4" borderId="12" xfId="22" applyNumberFormat="1" applyFont="1" applyFill="1" applyBorder="1"/>
    <xf numFmtId="10" fontId="39" fillId="4" borderId="43" xfId="22" applyNumberFormat="1" applyFont="1" applyFill="1" applyBorder="1"/>
    <xf numFmtId="9" fontId="39" fillId="4" borderId="12" xfId="22" applyNumberFormat="1" applyFont="1" applyFill="1" applyBorder="1"/>
    <xf numFmtId="10" fontId="39" fillId="4" borderId="20" xfId="22" applyNumberFormat="1" applyFont="1" applyFill="1" applyBorder="1"/>
    <xf numFmtId="10" fontId="39" fillId="4" borderId="6" xfId="22" applyNumberFormat="1" applyFont="1" applyFill="1" applyBorder="1"/>
    <xf numFmtId="43" fontId="39" fillId="4" borderId="0" xfId="28" applyNumberFormat="1" applyFont="1" applyFill="1" applyBorder="1"/>
    <xf numFmtId="2" fontId="47" fillId="4" borderId="41" xfId="20" applyNumberFormat="1" applyFont="1" applyFill="1" applyBorder="1"/>
    <xf numFmtId="10" fontId="39" fillId="4" borderId="26" xfId="22" applyNumberFormat="1" applyFont="1" applyFill="1" applyBorder="1" applyAlignment="1">
      <alignment horizontal="center"/>
    </xf>
    <xf numFmtId="10" fontId="44" fillId="4" borderId="26" xfId="22" applyNumberFormat="1" applyFont="1" applyFill="1" applyBorder="1" applyAlignment="1">
      <alignment horizontal="center"/>
    </xf>
    <xf numFmtId="14" fontId="33" fillId="4" borderId="0" xfId="0" applyNumberFormat="1" applyFont="1" applyFill="1" applyBorder="1" applyAlignment="1">
      <alignment horizontal="center"/>
    </xf>
    <xf numFmtId="17" fontId="44" fillId="6" borderId="6" xfId="0" applyNumberFormat="1" applyFont="1" applyFill="1" applyBorder="1" applyAlignment="1">
      <alignment horizontal="center" vertical="center" wrapText="1"/>
    </xf>
    <xf numFmtId="9" fontId="39" fillId="4" borderId="11" xfId="22" applyFont="1" applyFill="1" applyBorder="1" applyAlignment="1">
      <alignment horizontal="center"/>
    </xf>
    <xf numFmtId="165" fontId="39" fillId="4" borderId="11" xfId="22" quotePrefix="1" applyNumberFormat="1" applyFont="1" applyFill="1" applyBorder="1" applyAlignment="1">
      <alignment horizontal="center"/>
    </xf>
    <xf numFmtId="165" fontId="39" fillId="4" borderId="28" xfId="22" applyNumberFormat="1" applyFont="1" applyFill="1" applyBorder="1" applyAlignment="1">
      <alignment horizontal="center"/>
    </xf>
    <xf numFmtId="165" fontId="44" fillId="4" borderId="23" xfId="22" applyNumberFormat="1" applyFont="1" applyFill="1" applyBorder="1" applyAlignment="1">
      <alignment horizontal="center"/>
    </xf>
    <xf numFmtId="165" fontId="44" fillId="4" borderId="54" xfId="22" applyNumberFormat="1" applyFont="1" applyFill="1" applyBorder="1" applyAlignment="1">
      <alignment horizontal="center"/>
    </xf>
    <xf numFmtId="165" fontId="44" fillId="4" borderId="25" xfId="22" applyNumberFormat="1" applyFont="1" applyFill="1" applyBorder="1" applyAlignment="1">
      <alignment horizontal="center"/>
    </xf>
    <xf numFmtId="165" fontId="44" fillId="4" borderId="44" xfId="22" applyNumberFormat="1" applyFont="1" applyFill="1" applyBorder="1" applyAlignment="1">
      <alignment horizontal="center"/>
    </xf>
    <xf numFmtId="165" fontId="44" fillId="4" borderId="13" xfId="22" applyNumberFormat="1" applyFont="1" applyFill="1" applyBorder="1" applyAlignment="1">
      <alignment horizontal="center"/>
    </xf>
    <xf numFmtId="165" fontId="44" fillId="4" borderId="43" xfId="22" applyNumberFormat="1" applyFont="1" applyFill="1" applyBorder="1" applyAlignment="1">
      <alignment horizontal="center"/>
    </xf>
    <xf numFmtId="165" fontId="44" fillId="4" borderId="13" xfId="22" quotePrefix="1" applyNumberFormat="1" applyFont="1" applyFill="1" applyBorder="1" applyAlignment="1">
      <alignment horizontal="center"/>
    </xf>
    <xf numFmtId="174" fontId="44" fillId="6" borderId="46" xfId="0" applyNumberFormat="1" applyFont="1" applyFill="1" applyBorder="1" applyAlignment="1">
      <alignment horizontal="center" vertical="center" wrapText="1"/>
    </xf>
    <xf numFmtId="17" fontId="44" fillId="6" borderId="0" xfId="0" applyNumberFormat="1" applyFont="1" applyFill="1" applyBorder="1" applyAlignment="1">
      <alignment horizontal="center" vertical="center" wrapText="1"/>
    </xf>
    <xf numFmtId="164" fontId="44" fillId="4" borderId="9" xfId="0" applyNumberFormat="1" applyFont="1" applyFill="1" applyBorder="1"/>
    <xf numFmtId="164" fontId="44" fillId="4" borderId="43" xfId="0" applyNumberFormat="1" applyFont="1" applyFill="1" applyBorder="1"/>
    <xf numFmtId="164" fontId="44" fillId="4" borderId="44" xfId="0" applyNumberFormat="1" applyFont="1" applyFill="1" applyBorder="1"/>
    <xf numFmtId="164" fontId="39" fillId="4" borderId="11" xfId="0" applyNumberFormat="1" applyFont="1" applyFill="1" applyBorder="1"/>
    <xf numFmtId="164" fontId="44" fillId="4" borderId="11" xfId="0" applyNumberFormat="1" applyFont="1" applyFill="1" applyBorder="1"/>
    <xf numFmtId="174" fontId="44" fillId="4" borderId="5" xfId="0" applyFont="1" applyFill="1" applyBorder="1"/>
    <xf numFmtId="174" fontId="44" fillId="4" borderId="12" xfId="0" applyFont="1" applyFill="1" applyBorder="1"/>
    <xf numFmtId="174" fontId="39" fillId="4" borderId="5" xfId="0" applyFont="1" applyFill="1" applyBorder="1" applyAlignment="1">
      <alignment horizontal="left" indent="1"/>
    </xf>
    <xf numFmtId="174" fontId="44" fillId="4" borderId="24" xfId="0" applyFont="1" applyFill="1" applyBorder="1"/>
    <xf numFmtId="174" fontId="39" fillId="4" borderId="12" xfId="0" applyFont="1" applyFill="1" applyBorder="1"/>
    <xf numFmtId="174" fontId="44" fillId="4" borderId="22" xfId="0" applyFont="1" applyFill="1" applyBorder="1"/>
    <xf numFmtId="164" fontId="44" fillId="4" borderId="54" xfId="0" applyNumberFormat="1" applyFont="1" applyFill="1" applyBorder="1"/>
    <xf numFmtId="164" fontId="44" fillId="4" borderId="28" xfId="0" applyNumberFormat="1" applyFont="1" applyFill="1" applyBorder="1"/>
    <xf numFmtId="165" fontId="44" fillId="4" borderId="43" xfId="22" quotePrefix="1" applyNumberFormat="1" applyFont="1" applyFill="1" applyBorder="1" applyAlignment="1">
      <alignment horizontal="center"/>
    </xf>
    <xf numFmtId="3" fontId="39" fillId="4" borderId="33" xfId="18" applyNumberFormat="1" applyFont="1" applyFill="1" applyBorder="1"/>
    <xf numFmtId="3" fontId="39" fillId="4" borderId="12" xfId="18" applyNumberFormat="1" applyFont="1" applyFill="1" applyBorder="1"/>
    <xf numFmtId="4" fontId="39" fillId="4" borderId="12" xfId="18" applyNumberFormat="1" applyFont="1" applyFill="1" applyBorder="1"/>
    <xf numFmtId="174" fontId="38" fillId="0" borderId="35" xfId="0" applyFont="1" applyFill="1" applyBorder="1" applyAlignment="1">
      <alignment horizontal="left" indent="1"/>
    </xf>
    <xf numFmtId="174" fontId="38" fillId="0" borderId="13" xfId="0" applyFont="1" applyFill="1" applyBorder="1" applyAlignment="1">
      <alignment horizontal="left" indent="1"/>
    </xf>
    <xf numFmtId="174" fontId="38" fillId="0" borderId="15" xfId="0" applyFont="1" applyFill="1" applyBorder="1" applyAlignment="1">
      <alignment horizontal="left" indent="1"/>
    </xf>
    <xf numFmtId="2" fontId="27" fillId="0" borderId="14" xfId="31" applyNumberFormat="1" applyFont="1" applyFill="1" applyBorder="1" applyAlignment="1" applyProtection="1">
      <alignment horizontal="center"/>
    </xf>
    <xf numFmtId="3" fontId="39" fillId="4" borderId="56" xfId="18" applyNumberFormat="1" applyFont="1" applyFill="1" applyBorder="1"/>
    <xf numFmtId="3" fontId="39" fillId="4" borderId="55" xfId="18" applyNumberFormat="1" applyFont="1" applyFill="1" applyBorder="1"/>
    <xf numFmtId="4" fontId="39" fillId="4" borderId="55" xfId="18" applyNumberFormat="1" applyFont="1" applyFill="1" applyBorder="1"/>
    <xf numFmtId="43" fontId="39" fillId="4" borderId="16" xfId="28" applyFont="1" applyFill="1" applyBorder="1"/>
    <xf numFmtId="4" fontId="39" fillId="4" borderId="6" xfId="22" applyNumberFormat="1" applyFont="1" applyFill="1" applyBorder="1"/>
    <xf numFmtId="17" fontId="44" fillId="6" borderId="29" xfId="0" applyNumberFormat="1" applyFont="1" applyFill="1" applyBorder="1" applyAlignment="1">
      <alignment horizontal="center"/>
    </xf>
    <xf numFmtId="17" fontId="44" fillId="6" borderId="28" xfId="0" applyNumberFormat="1" applyFont="1" applyFill="1" applyBorder="1" applyAlignment="1">
      <alignment horizontal="center"/>
    </xf>
    <xf numFmtId="171" fontId="0" fillId="13" borderId="0" xfId="28" applyNumberFormat="1" applyFont="1" applyFill="1" applyBorder="1"/>
    <xf numFmtId="174" fontId="1" fillId="13" borderId="0" xfId="0" applyFont="1" applyFill="1" applyBorder="1"/>
    <xf numFmtId="174" fontId="1" fillId="13" borderId="0" xfId="0" applyFont="1" applyFill="1" applyBorder="1" applyAlignment="1">
      <alignment horizontal="center"/>
    </xf>
    <xf numFmtId="14" fontId="0" fillId="13" borderId="0" xfId="0" applyNumberFormat="1" applyFill="1" applyBorder="1"/>
    <xf numFmtId="171" fontId="4" fillId="13" borderId="0" xfId="28" applyNumberFormat="1" applyFont="1" applyFill="1" applyBorder="1"/>
    <xf numFmtId="171" fontId="4" fillId="13" borderId="0" xfId="28" applyNumberFormat="1" applyFont="1" applyFill="1" applyBorder="1" applyAlignment="1"/>
    <xf numFmtId="43" fontId="4" fillId="13" borderId="0" xfId="28" applyFont="1" applyFill="1" applyBorder="1"/>
    <xf numFmtId="43" fontId="0" fillId="13" borderId="0" xfId="28" applyFont="1" applyFill="1" applyBorder="1"/>
    <xf numFmtId="43" fontId="0" fillId="13" borderId="0" xfId="28" applyFont="1" applyFill="1" applyBorder="1" applyAlignment="1">
      <alignment horizontal="center"/>
    </xf>
    <xf numFmtId="165" fontId="11" fillId="13" borderId="0" xfId="22" applyNumberFormat="1" applyFont="1" applyFill="1" applyBorder="1"/>
    <xf numFmtId="4" fontId="39" fillId="4" borderId="12" xfId="22" applyNumberFormat="1" applyFont="1" applyFill="1" applyBorder="1"/>
    <xf numFmtId="171" fontId="39" fillId="4" borderId="29" xfId="28" applyNumberFormat="1" applyFont="1" applyFill="1" applyBorder="1" applyAlignment="1">
      <alignment horizontal="center"/>
    </xf>
    <xf numFmtId="171" fontId="39" fillId="4" borderId="26" xfId="28" applyNumberFormat="1" applyFont="1" applyFill="1" applyBorder="1" applyAlignment="1">
      <alignment horizontal="center"/>
    </xf>
    <xf numFmtId="164" fontId="39" fillId="4" borderId="8" xfId="0" applyNumberFormat="1" applyFont="1" applyFill="1" applyBorder="1"/>
    <xf numFmtId="165" fontId="39" fillId="4" borderId="10" xfId="22" applyNumberFormat="1" applyFont="1" applyFill="1" applyBorder="1"/>
    <xf numFmtId="165" fontId="39" fillId="4" borderId="36" xfId="22" applyNumberFormat="1" applyFont="1" applyFill="1" applyBorder="1"/>
    <xf numFmtId="165" fontId="39" fillId="4" borderId="39" xfId="22" applyNumberFormat="1" applyFont="1" applyFill="1" applyBorder="1"/>
    <xf numFmtId="165" fontId="39" fillId="4" borderId="52" xfId="22" applyNumberFormat="1" applyFont="1" applyFill="1" applyBorder="1"/>
    <xf numFmtId="165" fontId="39" fillId="4" borderId="41" xfId="22" applyNumberFormat="1" applyFont="1" applyFill="1" applyBorder="1"/>
    <xf numFmtId="165" fontId="39" fillId="4" borderId="52" xfId="22" quotePrefix="1" applyNumberFormat="1" applyFont="1" applyFill="1" applyBorder="1" applyAlignment="1">
      <alignment horizontal="right"/>
    </xf>
    <xf numFmtId="9" fontId="39" fillId="4" borderId="10" xfId="22" applyFont="1" applyFill="1" applyBorder="1"/>
    <xf numFmtId="165" fontId="39" fillId="4" borderId="11" xfId="22" applyNumberFormat="1" applyFont="1" applyFill="1" applyBorder="1"/>
    <xf numFmtId="165" fontId="44" fillId="4" borderId="29" xfId="22" applyNumberFormat="1" applyFont="1" applyFill="1" applyBorder="1"/>
    <xf numFmtId="165" fontId="39" fillId="4" borderId="28" xfId="22" applyNumberFormat="1" applyFont="1" applyFill="1" applyBorder="1"/>
    <xf numFmtId="165" fontId="44" fillId="4" borderId="10" xfId="22" applyNumberFormat="1" applyFont="1" applyFill="1" applyBorder="1"/>
    <xf numFmtId="17" fontId="44" fillId="6" borderId="1" xfId="0" applyNumberFormat="1" applyFont="1" applyFill="1" applyBorder="1" applyAlignment="1">
      <alignment horizontal="center"/>
    </xf>
    <xf numFmtId="165" fontId="44" fillId="4" borderId="39" xfId="22" quotePrefix="1" applyNumberFormat="1" applyFont="1" applyFill="1" applyBorder="1" applyAlignment="1">
      <alignment horizontal="center"/>
    </xf>
    <xf numFmtId="165" fontId="44" fillId="4" borderId="37" xfId="22" applyNumberFormat="1" applyFont="1" applyFill="1" applyBorder="1" applyAlignment="1">
      <alignment horizontal="center"/>
    </xf>
    <xf numFmtId="165" fontId="44" fillId="4" borderId="45" xfId="22" applyNumberFormat="1" applyFont="1" applyFill="1" applyBorder="1" applyAlignment="1">
      <alignment horizontal="center"/>
    </xf>
    <xf numFmtId="165" fontId="44" fillId="4" borderId="57" xfId="22" applyNumberFormat="1" applyFont="1" applyFill="1" applyBorder="1" applyAlignment="1">
      <alignment horizontal="center"/>
    </xf>
    <xf numFmtId="165" fontId="44" fillId="4" borderId="4" xfId="22" quotePrefix="1" applyNumberFormat="1" applyFont="1" applyFill="1" applyBorder="1" applyAlignment="1">
      <alignment horizontal="center"/>
    </xf>
    <xf numFmtId="165" fontId="44" fillId="4" borderId="36" xfId="22" quotePrefix="1" applyNumberFormat="1" applyFont="1" applyFill="1" applyBorder="1" applyAlignment="1">
      <alignment horizontal="center"/>
    </xf>
    <xf numFmtId="43" fontId="2" fillId="13" borderId="0" xfId="28" applyFont="1" applyFill="1" applyBorder="1"/>
    <xf numFmtId="171" fontId="2" fillId="13" borderId="0" xfId="28" applyNumberFormat="1" applyFont="1" applyFill="1" applyBorder="1"/>
    <xf numFmtId="174" fontId="30" fillId="13" borderId="0" xfId="30" applyFont="1" applyFill="1" applyAlignment="1" applyProtection="1">
      <alignment wrapText="1"/>
    </xf>
    <xf numFmtId="172" fontId="31" fillId="13" borderId="0" xfId="30" applyNumberFormat="1" applyFont="1" applyFill="1" applyAlignment="1" applyProtection="1">
      <alignment wrapText="1"/>
      <protection locked="0"/>
    </xf>
    <xf numFmtId="174" fontId="32" fillId="13" borderId="0" xfId="30" applyFont="1" applyFill="1" applyAlignment="1" applyProtection="1">
      <alignment wrapText="1"/>
    </xf>
    <xf numFmtId="174" fontId="4" fillId="13" borderId="0" xfId="0" applyFont="1" applyFill="1" applyBorder="1"/>
    <xf numFmtId="174" fontId="3" fillId="13" borderId="0" xfId="0" applyFont="1" applyFill="1" applyBorder="1" applyAlignment="1">
      <alignment horizontal="center"/>
    </xf>
    <xf numFmtId="174" fontId="5" fillId="13" borderId="0" xfId="0" applyFont="1" applyFill="1" applyBorder="1"/>
    <xf numFmtId="4" fontId="0" fillId="13" borderId="0" xfId="0" applyNumberFormat="1" applyFill="1" applyBorder="1"/>
    <xf numFmtId="174" fontId="39" fillId="15" borderId="0" xfId="0" applyFont="1" applyFill="1" applyBorder="1" applyAlignment="1">
      <alignment horizontal="left" indent="1"/>
    </xf>
    <xf numFmtId="3" fontId="11" fillId="15" borderId="0" xfId="0" applyNumberFormat="1" applyFont="1" applyFill="1" applyBorder="1" applyAlignment="1">
      <alignment vertical="center"/>
    </xf>
    <xf numFmtId="174" fontId="11" fillId="13" borderId="4" xfId="0" applyFont="1" applyFill="1" applyBorder="1"/>
    <xf numFmtId="174" fontId="11" fillId="13" borderId="4" xfId="0" applyNumberFormat="1" applyFont="1" applyFill="1" applyBorder="1" applyAlignment="1">
      <alignment horizontal="center"/>
    </xf>
    <xf numFmtId="174" fontId="11" fillId="13" borderId="0" xfId="0" applyFont="1" applyFill="1" applyBorder="1" applyAlignment="1">
      <alignment horizontal="center"/>
    </xf>
    <xf numFmtId="174" fontId="39" fillId="13" borderId="4" xfId="20" applyFont="1" applyFill="1" applyBorder="1" applyAlignment="1">
      <alignment horizontal="center" vertical="center"/>
    </xf>
    <xf numFmtId="174" fontId="39" fillId="13" borderId="0" xfId="20" applyFont="1" applyFill="1" applyBorder="1" applyAlignment="1">
      <alignment horizontal="center" vertical="center"/>
    </xf>
    <xf numFmtId="17" fontId="11" fillId="13" borderId="0" xfId="0" applyNumberFormat="1" applyFont="1" applyFill="1" applyBorder="1" applyAlignment="1">
      <alignment horizontal="center"/>
    </xf>
    <xf numFmtId="43" fontId="44" fillId="13" borderId="0" xfId="28" applyFont="1" applyFill="1" applyBorder="1" applyAlignment="1">
      <alignment horizontal="center"/>
    </xf>
    <xf numFmtId="14" fontId="11" fillId="13" borderId="0" xfId="0" applyNumberFormat="1" applyFont="1" applyFill="1" applyBorder="1"/>
    <xf numFmtId="17" fontId="33" fillId="13" borderId="0" xfId="0" applyNumberFormat="1" applyFont="1" applyFill="1" applyBorder="1"/>
    <xf numFmtId="10" fontId="44" fillId="13" borderId="0" xfId="22" applyNumberFormat="1" applyFont="1" applyFill="1" applyBorder="1"/>
    <xf numFmtId="1" fontId="44" fillId="13" borderId="0" xfId="0" applyNumberFormat="1" applyFont="1" applyFill="1" applyBorder="1"/>
    <xf numFmtId="14" fontId="33" fillId="13" borderId="0" xfId="0" applyNumberFormat="1" applyFont="1" applyFill="1" applyBorder="1" applyAlignment="1">
      <alignment horizontal="center"/>
    </xf>
    <xf numFmtId="1" fontId="39" fillId="13" borderId="0" xfId="0" applyNumberFormat="1" applyFont="1" applyFill="1" applyBorder="1"/>
    <xf numFmtId="171" fontId="39" fillId="13" borderId="0" xfId="28" applyNumberFormat="1" applyFont="1" applyFill="1" applyBorder="1"/>
    <xf numFmtId="1" fontId="39" fillId="13" borderId="0" xfId="22" applyNumberFormat="1" applyFont="1" applyFill="1" applyBorder="1"/>
    <xf numFmtId="179" fontId="39" fillId="13" borderId="0" xfId="28" applyNumberFormat="1" applyFont="1" applyFill="1" applyBorder="1"/>
    <xf numFmtId="178" fontId="39" fillId="13" borderId="0" xfId="0" applyNumberFormat="1" applyFont="1" applyFill="1" applyBorder="1"/>
    <xf numFmtId="172" fontId="31" fillId="13" borderId="0" xfId="30" applyNumberFormat="1" applyFont="1" applyFill="1" applyBorder="1" applyAlignment="1" applyProtection="1">
      <alignment wrapText="1"/>
      <protection locked="0"/>
    </xf>
    <xf numFmtId="17" fontId="2" fillId="13" borderId="0" xfId="0" applyNumberFormat="1" applyFont="1" applyFill="1" applyBorder="1" applyAlignment="1">
      <alignment horizontal="center"/>
    </xf>
    <xf numFmtId="175" fontId="0" fillId="13" borderId="0" xfId="0" applyNumberFormat="1" applyFill="1" applyBorder="1"/>
    <xf numFmtId="10" fontId="39" fillId="4" borderId="27" xfId="22" applyNumberFormat="1" applyFont="1" applyFill="1" applyBorder="1" applyAlignment="1">
      <alignment horizontal="center"/>
    </xf>
    <xf numFmtId="10" fontId="44" fillId="4" borderId="27" xfId="22" applyNumberFormat="1" applyFont="1" applyFill="1" applyBorder="1" applyAlignment="1">
      <alignment horizontal="center"/>
    </xf>
    <xf numFmtId="10" fontId="39" fillId="4" borderId="26" xfId="0" applyNumberFormat="1" applyFont="1" applyFill="1" applyBorder="1" applyAlignment="1"/>
    <xf numFmtId="10" fontId="44" fillId="4" borderId="26" xfId="0" applyNumberFormat="1" applyFont="1" applyFill="1" applyBorder="1" applyAlignment="1"/>
    <xf numFmtId="43" fontId="44" fillId="13" borderId="0" xfId="28" applyFont="1" applyFill="1" applyBorder="1"/>
    <xf numFmtId="165" fontId="39" fillId="4" borderId="13" xfId="22" applyNumberFormat="1" applyFont="1" applyFill="1" applyBorder="1"/>
    <xf numFmtId="165" fontId="39" fillId="4" borderId="43" xfId="22" applyNumberFormat="1" applyFont="1" applyFill="1" applyBorder="1"/>
    <xf numFmtId="165" fontId="11" fillId="4" borderId="0" xfId="22" applyNumberFormat="1" applyFont="1" applyFill="1" applyBorder="1"/>
    <xf numFmtId="43" fontId="11" fillId="13" borderId="0" xfId="28" applyFont="1" applyFill="1" applyBorder="1"/>
    <xf numFmtId="43" fontId="39" fillId="4" borderId="35" xfId="28" applyFont="1" applyFill="1" applyBorder="1" applyAlignment="1">
      <alignment horizontal="right" wrapText="1"/>
    </xf>
    <xf numFmtId="43" fontId="39" fillId="4" borderId="33" xfId="28" applyFont="1" applyFill="1" applyBorder="1" applyAlignment="1">
      <alignment horizontal="right" wrapText="1"/>
    </xf>
    <xf numFmtId="4" fontId="39" fillId="4" borderId="35" xfId="0" applyNumberFormat="1" applyFont="1" applyFill="1" applyBorder="1" applyAlignment="1">
      <alignment horizontal="right"/>
    </xf>
    <xf numFmtId="4" fontId="39" fillId="4" borderId="33" xfId="0" applyNumberFormat="1" applyFont="1" applyFill="1" applyBorder="1" applyAlignment="1">
      <alignment horizontal="right"/>
    </xf>
    <xf numFmtId="4" fontId="39" fillId="4" borderId="13" xfId="0" applyNumberFormat="1" applyFont="1" applyFill="1" applyBorder="1" applyAlignment="1">
      <alignment horizontal="right"/>
    </xf>
    <xf numFmtId="4" fontId="39" fillId="4" borderId="12" xfId="0" applyNumberFormat="1" applyFont="1" applyFill="1" applyBorder="1" applyAlignment="1">
      <alignment horizontal="right"/>
    </xf>
    <xf numFmtId="4" fontId="39" fillId="4" borderId="25" xfId="0" applyNumberFormat="1" applyFont="1" applyFill="1" applyBorder="1" applyAlignment="1">
      <alignment horizontal="right"/>
    </xf>
    <xf numFmtId="4" fontId="39" fillId="4" borderId="24" xfId="0" applyNumberFormat="1" applyFont="1" applyFill="1" applyBorder="1" applyAlignment="1">
      <alignment horizontal="right"/>
    </xf>
    <xf numFmtId="2" fontId="39" fillId="4" borderId="13" xfId="28" applyNumberFormat="1" applyFont="1" applyFill="1" applyBorder="1" applyAlignment="1"/>
    <xf numFmtId="2" fontId="39" fillId="4" borderId="12" xfId="28" applyNumberFormat="1" applyFont="1" applyFill="1" applyBorder="1" applyAlignment="1"/>
    <xf numFmtId="2" fontId="39" fillId="4" borderId="18" xfId="28" applyNumberFormat="1" applyFont="1" applyFill="1" applyBorder="1" applyAlignment="1"/>
    <xf numFmtId="2" fontId="39" fillId="4" borderId="6" xfId="28" applyNumberFormat="1" applyFont="1" applyFill="1" applyBorder="1" applyAlignment="1"/>
    <xf numFmtId="165" fontId="39" fillId="4" borderId="52" xfId="22" quotePrefix="1" applyNumberFormat="1" applyFont="1" applyFill="1" applyBorder="1"/>
    <xf numFmtId="165" fontId="39" fillId="4" borderId="13" xfId="22" quotePrefix="1" applyNumberFormat="1" applyFont="1" applyFill="1" applyBorder="1" applyAlignment="1">
      <alignment horizontal="center"/>
    </xf>
    <xf numFmtId="165" fontId="39" fillId="4" borderId="12" xfId="22" quotePrefix="1" applyNumberFormat="1" applyFont="1" applyFill="1" applyBorder="1" applyAlignment="1">
      <alignment horizontal="center"/>
    </xf>
    <xf numFmtId="14" fontId="51" fillId="4" borderId="0" xfId="0" applyNumberFormat="1" applyFont="1" applyFill="1" applyBorder="1" applyAlignment="1">
      <alignment horizontal="center"/>
    </xf>
    <xf numFmtId="171" fontId="52" fillId="4" borderId="0" xfId="28" applyNumberFormat="1" applyFont="1" applyFill="1" applyBorder="1"/>
    <xf numFmtId="174" fontId="44" fillId="6" borderId="27" xfId="0" applyFont="1" applyFill="1" applyBorder="1" applyAlignment="1">
      <alignment horizontal="center"/>
    </xf>
    <xf numFmtId="174" fontId="44" fillId="6" borderId="28" xfId="0" applyFont="1" applyFill="1" applyBorder="1" applyAlignment="1">
      <alignment horizontal="center"/>
    </xf>
    <xf numFmtId="17" fontId="33" fillId="13" borderId="0" xfId="0" applyNumberFormat="1" applyFont="1" applyFill="1" applyBorder="1" applyAlignment="1">
      <alignment horizontal="center"/>
    </xf>
    <xf numFmtId="174" fontId="33" fillId="13" borderId="0" xfId="0" applyFont="1" applyFill="1" applyBorder="1" applyAlignment="1">
      <alignment horizontal="center"/>
    </xf>
    <xf numFmtId="17" fontId="44" fillId="6" borderId="29" xfId="0" applyNumberFormat="1" applyFont="1" applyFill="1" applyBorder="1" applyAlignment="1">
      <alignment horizontal="center"/>
    </xf>
    <xf numFmtId="17" fontId="44" fillId="6" borderId="28" xfId="0" applyNumberFormat="1" applyFont="1" applyFill="1" applyBorder="1" applyAlignment="1">
      <alignment horizontal="center"/>
    </xf>
    <xf numFmtId="174" fontId="44" fillId="6" borderId="34" xfId="0" applyFont="1" applyFill="1" applyBorder="1" applyAlignment="1">
      <alignment horizontal="center"/>
    </xf>
    <xf numFmtId="174" fontId="44" fillId="6" borderId="37" xfId="0" applyFont="1" applyFill="1" applyBorder="1" applyAlignment="1">
      <alignment horizontal="center"/>
    </xf>
    <xf numFmtId="174" fontId="44" fillId="6" borderId="40" xfId="0" applyFont="1" applyFill="1" applyBorder="1" applyAlignment="1">
      <alignment horizontal="center"/>
    </xf>
    <xf numFmtId="174" fontId="44" fillId="4" borderId="8" xfId="0" applyFont="1" applyFill="1" applyBorder="1" applyAlignment="1">
      <alignment horizontal="center" vertical="center" wrapText="1"/>
    </xf>
    <xf numFmtId="174" fontId="44" fillId="4" borderId="5" xfId="0" applyFont="1" applyFill="1" applyBorder="1" applyAlignment="1">
      <alignment horizontal="center" vertical="center" wrapText="1"/>
    </xf>
    <xf numFmtId="174" fontId="23" fillId="4" borderId="8" xfId="0" applyFont="1" applyFill="1" applyBorder="1" applyAlignment="1">
      <alignment horizontal="center" vertical="center" wrapText="1"/>
    </xf>
    <xf numFmtId="174" fontId="23" fillId="4" borderId="6" xfId="0" applyFont="1" applyFill="1" applyBorder="1" applyAlignment="1">
      <alignment horizontal="center" vertical="center" wrapText="1"/>
    </xf>
    <xf numFmtId="174" fontId="44" fillId="6" borderId="1" xfId="0" applyFont="1" applyFill="1" applyBorder="1" applyAlignment="1">
      <alignment horizontal="center"/>
    </xf>
    <xf numFmtId="174" fontId="44" fillId="6" borderId="9" xfId="0" applyFont="1" applyFill="1" applyBorder="1" applyAlignment="1">
      <alignment horizontal="center"/>
    </xf>
    <xf numFmtId="174" fontId="44" fillId="4" borderId="6" xfId="0" applyFont="1" applyFill="1" applyBorder="1" applyAlignment="1">
      <alignment horizontal="center" vertical="center" wrapText="1"/>
    </xf>
    <xf numFmtId="172" fontId="41" fillId="0" borderId="0" xfId="30" applyNumberFormat="1" applyFont="1" applyFill="1" applyAlignment="1" applyProtection="1">
      <alignment horizontal="center" wrapText="1"/>
      <protection locked="0"/>
    </xf>
    <xf numFmtId="174" fontId="45" fillId="0" borderId="0" xfId="30" applyFont="1" applyFill="1" applyAlignment="1" applyProtection="1">
      <alignment horizontal="center" wrapText="1"/>
    </xf>
    <xf numFmtId="173" fontId="10" fillId="0" borderId="19" xfId="30" applyNumberFormat="1" applyFont="1" applyFill="1" applyBorder="1" applyAlignment="1" applyProtection="1">
      <alignment horizontal="center" wrapText="1"/>
    </xf>
    <xf numFmtId="174" fontId="43" fillId="0" borderId="46" xfId="0" applyFont="1" applyFill="1" applyBorder="1" applyAlignment="1">
      <alignment horizontal="center"/>
    </xf>
    <xf numFmtId="174" fontId="43" fillId="0" borderId="2" xfId="0" applyFont="1" applyFill="1" applyBorder="1" applyAlignment="1">
      <alignment horizontal="center"/>
    </xf>
    <xf numFmtId="173" fontId="33" fillId="0" borderId="46" xfId="30" applyNumberFormat="1" applyFont="1" applyFill="1" applyBorder="1" applyAlignment="1" applyProtection="1">
      <alignment horizontal="center" vertical="center"/>
    </xf>
    <xf numFmtId="173" fontId="33" fillId="0" borderId="2" xfId="30" applyNumberFormat="1" applyFont="1" applyFill="1" applyBorder="1" applyAlignment="1" applyProtection="1">
      <alignment horizontal="center" vertical="center"/>
    </xf>
    <xf numFmtId="174" fontId="40" fillId="0" borderId="0" xfId="30" applyFont="1" applyFill="1" applyAlignment="1" applyProtection="1">
      <alignment horizontal="center" wrapText="1"/>
    </xf>
    <xf numFmtId="174" fontId="34" fillId="0" borderId="46" xfId="0" applyFont="1" applyFill="1" applyBorder="1" applyAlignment="1">
      <alignment horizontal="center"/>
    </xf>
    <xf numFmtId="174" fontId="34" fillId="0" borderId="2" xfId="0" applyFont="1" applyFill="1" applyBorder="1" applyAlignment="1">
      <alignment horizontal="center"/>
    </xf>
    <xf numFmtId="174" fontId="42" fillId="0" borderId="0" xfId="30" applyFont="1" applyFill="1" applyAlignment="1" applyProtection="1">
      <alignment horizontal="center" wrapText="1"/>
    </xf>
    <xf numFmtId="172" fontId="41" fillId="0" borderId="19" xfId="30" applyNumberFormat="1" applyFont="1" applyFill="1" applyBorder="1" applyAlignment="1" applyProtection="1">
      <alignment horizontal="center" wrapText="1"/>
      <protection locked="0"/>
    </xf>
  </cellXfs>
  <cellStyles count="44">
    <cellStyle name="Cabecera 1" xfId="1"/>
    <cellStyle name="Cabecera 2" xfId="2"/>
    <cellStyle name="Excel Built-in Hyperlink" xfId="29"/>
    <cellStyle name="Excel Built-in Normal" xfId="3"/>
    <cellStyle name="F2" xfId="4"/>
    <cellStyle name="F2 2" xfId="33"/>
    <cellStyle name="F3" xfId="5"/>
    <cellStyle name="F3 2" xfId="34"/>
    <cellStyle name="F4" xfId="6"/>
    <cellStyle name="F4 2" xfId="35"/>
    <cellStyle name="F5" xfId="7"/>
    <cellStyle name="F5 2" xfId="36"/>
    <cellStyle name="F6" xfId="8"/>
    <cellStyle name="F6 2" xfId="37"/>
    <cellStyle name="F7" xfId="9"/>
    <cellStyle name="F7 2" xfId="38"/>
    <cellStyle name="F8" xfId="10"/>
    <cellStyle name="F8 2" xfId="39"/>
    <cellStyle name="Fecha" xfId="11"/>
    <cellStyle name="Fijo" xfId="12"/>
    <cellStyle name="Hipervínculo 2" xfId="13"/>
    <cellStyle name="Millares" xfId="28" builtinId="3"/>
    <cellStyle name="Millares 2" xfId="14"/>
    <cellStyle name="Millares 3" xfId="15"/>
    <cellStyle name="Millares 4" xfId="40"/>
    <cellStyle name="Modifiable" xfId="16"/>
    <cellStyle name="Monetario0" xfId="17"/>
    <cellStyle name="Normal" xfId="0" builtinId="0"/>
    <cellStyle name="Normal 2" xfId="18"/>
    <cellStyle name="Normal 2 2" xfId="42"/>
    <cellStyle name="Normal 2 3" xfId="41"/>
    <cellStyle name="Normal 3" xfId="19"/>
    <cellStyle name="Normal 3 2" xfId="43"/>
    <cellStyle name="Normal 4" xfId="20"/>
    <cellStyle name="Normal 5" xfId="32"/>
    <cellStyle name="Normal_BG-bcos-Jul-2001" xfId="30"/>
    <cellStyle name="Normal_InformeEF-BCP-Nov-05" xfId="31"/>
    <cellStyle name="Normal_Reporte Estadisticos MES" xfId="21"/>
    <cellStyle name="Porcentaje" xfId="22" builtinId="5"/>
    <cellStyle name="Porcentual 2" xfId="23"/>
    <cellStyle name="Punto0" xfId="24"/>
    <cellStyle name="Saisie" xfId="25"/>
    <cellStyle name="Titre" xfId="26"/>
    <cellStyle name="Total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509711286089237"/>
          <c:y val="2.935780382052133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Resumen!$L$29</c:f>
              <c:strCache>
                <c:ptCount val="1"/>
                <c:pt idx="0">
                  <c:v>Ratio de Liquidez MN (%)</c:v>
                </c:pt>
              </c:strCache>
            </c:strRef>
          </c:tx>
          <c:marker>
            <c:symbol val="none"/>
          </c:marker>
          <c:dLbls>
            <c:dLbl>
              <c:idx val="4"/>
              <c:layout>
                <c:manualLayout>
                  <c:x val="-8.3333333333333332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1666666666666664E-2"/>
                  <c:y val="5.8715607641042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5555555555555558E-3"/>
                  <c:y val="2.4464451244085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2222222222222223E-2"/>
                  <c:y val="-4.5506137013872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Resumen!$V$31:$AH$31</c:f>
              <c:numCache>
                <c:formatCode>m/d/yyyy</c:formatCode>
                <c:ptCount val="13"/>
                <c:pt idx="0">
                  <c:v>42551</c:v>
                </c:pt>
                <c:pt idx="1">
                  <c:v>42521</c:v>
                </c:pt>
                <c:pt idx="2">
                  <c:v>42490</c:v>
                </c:pt>
                <c:pt idx="3">
                  <c:v>42460</c:v>
                </c:pt>
                <c:pt idx="4">
                  <c:v>42429</c:v>
                </c:pt>
                <c:pt idx="5">
                  <c:v>42400</c:v>
                </c:pt>
                <c:pt idx="6">
                  <c:v>42369</c:v>
                </c:pt>
                <c:pt idx="7">
                  <c:v>42338</c:v>
                </c:pt>
                <c:pt idx="8">
                  <c:v>42308</c:v>
                </c:pt>
                <c:pt idx="9">
                  <c:v>42277</c:v>
                </c:pt>
                <c:pt idx="10">
                  <c:v>42247</c:v>
                </c:pt>
                <c:pt idx="11">
                  <c:v>42216</c:v>
                </c:pt>
                <c:pt idx="12">
                  <c:v>42185</c:v>
                </c:pt>
              </c:numCache>
            </c:numRef>
          </c:cat>
          <c:val>
            <c:numRef>
              <c:f>Resumen!$V$29:$AH$29</c:f>
              <c:numCache>
                <c:formatCode>_(* #,##0.00_);_(* \(#,##0.00\);_(* "-"??_);_(@_)</c:formatCode>
                <c:ptCount val="13"/>
                <c:pt idx="0">
                  <c:v>33.340000000000003</c:v>
                </c:pt>
                <c:pt idx="1">
                  <c:v>0</c:v>
                </c:pt>
                <c:pt idx="2">
                  <c:v>0</c:v>
                </c:pt>
                <c:pt idx="3">
                  <c:v>13.8</c:v>
                </c:pt>
                <c:pt idx="4">
                  <c:v>0</c:v>
                </c:pt>
                <c:pt idx="5">
                  <c:v>0</c:v>
                </c:pt>
                <c:pt idx="6">
                  <c:v>24.49</c:v>
                </c:pt>
                <c:pt idx="7">
                  <c:v>0</c:v>
                </c:pt>
                <c:pt idx="8">
                  <c:v>0</c:v>
                </c:pt>
                <c:pt idx="9">
                  <c:v>28.88</c:v>
                </c:pt>
                <c:pt idx="10">
                  <c:v>0</c:v>
                </c:pt>
                <c:pt idx="11">
                  <c:v>0</c:v>
                </c:pt>
                <c:pt idx="12">
                  <c:v>33.06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850288"/>
        <c:axId val="576913816"/>
      </c:lineChart>
      <c:dateAx>
        <c:axId val="457850288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nextTo"/>
        <c:txPr>
          <a:bodyPr/>
          <a:lstStyle/>
          <a:p>
            <a:pPr>
              <a:defRPr sz="950" baseline="0"/>
            </a:pPr>
            <a:endParaRPr lang="es-PE"/>
          </a:p>
        </c:txPr>
        <c:crossAx val="576913816"/>
        <c:crosses val="autoZero"/>
        <c:auto val="1"/>
        <c:lblOffset val="100"/>
        <c:baseTimeUnit val="months"/>
      </c:dateAx>
      <c:valAx>
        <c:axId val="576913816"/>
        <c:scaling>
          <c:orientation val="minMax"/>
        </c:scaling>
        <c:delete val="0"/>
        <c:axPos val="l"/>
        <c:majorGridlines/>
        <c:numFmt formatCode="_ * #,##0.0_ ;_ * \-#,##0.0_ ;_ * &quot;-&quot;?_ ;_ @_ " sourceLinked="0"/>
        <c:majorTickMark val="out"/>
        <c:minorTickMark val="none"/>
        <c:tickLblPos val="nextTo"/>
        <c:crossAx val="4578502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aseline="0">
          <a:latin typeface="Arial Narrow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333375</xdr:colOff>
      <xdr:row>12</xdr:row>
      <xdr:rowOff>142875</xdr:rowOff>
    </xdr:from>
    <xdr:to>
      <xdr:col>28</xdr:col>
      <xdr:colOff>552450</xdr:colOff>
      <xdr:row>27</xdr:row>
      <xdr:rowOff>100012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M-C/10.%20CREDICOOP-LUZ%20Y%20FUERZA/2012/02-An&#225;lisis%20Extra-Situ/02.4-%20Estados%20Financieros/12.-%20Diciembre/PRINCIPALES%20AHORRISTAS-2010-2011-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Lozano\Configuraci&#243;n%20local\Archivos%20temporales%20de%20Internet\Content.Outlook\GN70NJ3J\ACTIVOS%20Y%20CREDITOS%20CONTIGENTES%20MES%20DE%20JULIO%20DE%2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Lozano\Configuraci&#243;n%20local\Archivos%20temporales%20de%20Internet\Content.Outlook\GN70NJ3J\RESUMNE%20DE%20PROVISIONES%20ANEXO%20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Lozano\Configuraci&#243;n%20local\Archivos%20temporales%20de%20Internet\Content.Outlook\GN70NJ3J\POSICION%20DE%20LIQUIDEZ%20ANEXO%2015a%2007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5">
          <cell r="C5">
            <v>296492.14</v>
          </cell>
          <cell r="G5">
            <v>287224.77</v>
          </cell>
          <cell r="K5">
            <v>287226.18</v>
          </cell>
          <cell r="O5">
            <v>287227.55</v>
          </cell>
          <cell r="S5">
            <v>287228.96999999997</v>
          </cell>
          <cell r="W5">
            <v>287230.34999999998</v>
          </cell>
          <cell r="AA5">
            <v>287231.78000000003</v>
          </cell>
          <cell r="AE5">
            <v>287233.21000000002</v>
          </cell>
          <cell r="AI5">
            <v>317335.06</v>
          </cell>
          <cell r="AM5">
            <v>317336.5</v>
          </cell>
          <cell r="AQ5">
            <v>317337.89</v>
          </cell>
          <cell r="AU5">
            <v>317339.33</v>
          </cell>
        </row>
        <row r="6">
          <cell r="C6">
            <v>218815.13</v>
          </cell>
          <cell r="G6">
            <v>218853.5</v>
          </cell>
          <cell r="K6">
            <v>218893.21</v>
          </cell>
          <cell r="O6">
            <v>218933.04</v>
          </cell>
          <cell r="S6">
            <v>218973.65</v>
          </cell>
          <cell r="W6">
            <v>219014.36</v>
          </cell>
          <cell r="AA6">
            <v>219055.9</v>
          </cell>
          <cell r="AE6">
            <v>219097.9</v>
          </cell>
          <cell r="AI6">
            <v>219139.98</v>
          </cell>
          <cell r="AM6">
            <v>219182.93</v>
          </cell>
          <cell r="AQ6">
            <v>300000</v>
          </cell>
          <cell r="AU6">
            <v>300000</v>
          </cell>
        </row>
        <row r="7">
          <cell r="C7">
            <v>150502.07999999999</v>
          </cell>
          <cell r="G7">
            <v>150525.88</v>
          </cell>
          <cell r="K7">
            <v>150550.35999999999</v>
          </cell>
          <cell r="O7">
            <v>190722.96</v>
          </cell>
          <cell r="S7">
            <v>190748</v>
          </cell>
          <cell r="W7">
            <v>190773.14</v>
          </cell>
          <cell r="AA7">
            <v>190798.87</v>
          </cell>
          <cell r="AE7">
            <v>190824.77</v>
          </cell>
          <cell r="AI7">
            <v>190850.77</v>
          </cell>
          <cell r="AM7">
            <v>190877.25</v>
          </cell>
          <cell r="AQ7">
            <v>219225.94</v>
          </cell>
          <cell r="AU7">
            <v>219269.88</v>
          </cell>
        </row>
        <row r="8">
          <cell r="C8">
            <v>125068.61</v>
          </cell>
          <cell r="G8">
            <v>149262.67000000001</v>
          </cell>
          <cell r="K8">
            <v>149262.67000000001</v>
          </cell>
          <cell r="O8">
            <v>149282.94</v>
          </cell>
          <cell r="S8">
            <v>149282.94</v>
          </cell>
          <cell r="W8">
            <v>149282.94</v>
          </cell>
          <cell r="AA8">
            <v>169246.85</v>
          </cell>
          <cell r="AE8">
            <v>171240.32000000001</v>
          </cell>
          <cell r="AI8">
            <v>172972.4</v>
          </cell>
          <cell r="AM8">
            <v>174779.74</v>
          </cell>
          <cell r="AQ8">
            <v>200000</v>
          </cell>
          <cell r="AU8">
            <v>200000</v>
          </cell>
        </row>
        <row r="9">
          <cell r="C9">
            <v>105771.78</v>
          </cell>
          <cell r="G9">
            <v>125080.28</v>
          </cell>
          <cell r="K9">
            <v>132012.74</v>
          </cell>
          <cell r="O9">
            <v>132012.74</v>
          </cell>
          <cell r="S9">
            <v>132012.74</v>
          </cell>
          <cell r="W9">
            <v>132012.74</v>
          </cell>
          <cell r="AA9">
            <v>159282.94</v>
          </cell>
          <cell r="AE9">
            <v>159282.94</v>
          </cell>
          <cell r="AI9">
            <v>159282.94</v>
          </cell>
          <cell r="AM9">
            <v>132012.74</v>
          </cell>
          <cell r="AQ9">
            <v>190883.81</v>
          </cell>
          <cell r="AU9">
            <v>190890.67</v>
          </cell>
        </row>
        <row r="10">
          <cell r="C10">
            <v>100000</v>
          </cell>
          <cell r="G10">
            <v>108713.28</v>
          </cell>
          <cell r="K10">
            <v>125093.23</v>
          </cell>
          <cell r="O10">
            <v>125105.79</v>
          </cell>
          <cell r="S10">
            <v>125118.8</v>
          </cell>
          <cell r="W10">
            <v>110460</v>
          </cell>
          <cell r="AA10">
            <v>132012.74</v>
          </cell>
          <cell r="AE10">
            <v>132012.74</v>
          </cell>
          <cell r="AI10">
            <v>132012.74</v>
          </cell>
          <cell r="AM10">
            <v>124006.75</v>
          </cell>
          <cell r="AQ10">
            <v>176547.20000000001</v>
          </cell>
          <cell r="AU10">
            <v>178391.48</v>
          </cell>
        </row>
        <row r="11">
          <cell r="C11">
            <v>100000</v>
          </cell>
          <cell r="G11">
            <v>100000</v>
          </cell>
          <cell r="K11">
            <v>100000</v>
          </cell>
          <cell r="O11">
            <v>100000</v>
          </cell>
          <cell r="S11">
            <v>110250</v>
          </cell>
          <cell r="W11">
            <v>100000</v>
          </cell>
          <cell r="AA11">
            <v>110460</v>
          </cell>
          <cell r="AE11">
            <v>110460</v>
          </cell>
          <cell r="AI11">
            <v>130338.68</v>
          </cell>
          <cell r="AM11">
            <v>110460</v>
          </cell>
          <cell r="AQ11">
            <v>132012.74</v>
          </cell>
          <cell r="AU11">
            <v>144006.75</v>
          </cell>
        </row>
        <row r="12">
          <cell r="C12">
            <v>95696.85</v>
          </cell>
          <cell r="G12">
            <v>100000</v>
          </cell>
          <cell r="K12">
            <v>100000</v>
          </cell>
          <cell r="O12">
            <v>100000</v>
          </cell>
          <cell r="S12">
            <v>100000</v>
          </cell>
          <cell r="W12">
            <v>88138.67</v>
          </cell>
          <cell r="AA12">
            <v>100000</v>
          </cell>
          <cell r="AE12">
            <v>100000</v>
          </cell>
          <cell r="AI12">
            <v>110460</v>
          </cell>
          <cell r="AM12">
            <v>100382.51</v>
          </cell>
          <cell r="AQ12">
            <v>124006.75</v>
          </cell>
          <cell r="AU12">
            <v>134414.07</v>
          </cell>
        </row>
        <row r="13">
          <cell r="C13">
            <v>85406.65</v>
          </cell>
          <cell r="G13">
            <v>88138.67</v>
          </cell>
          <cell r="K13">
            <v>88138.67</v>
          </cell>
          <cell r="O13">
            <v>88138.67</v>
          </cell>
          <cell r="S13">
            <v>88138.67</v>
          </cell>
          <cell r="W13">
            <v>80000</v>
          </cell>
          <cell r="AA13">
            <v>88138.67</v>
          </cell>
          <cell r="AE13">
            <v>90958.080000000002</v>
          </cell>
          <cell r="AI13">
            <v>100000</v>
          </cell>
          <cell r="AM13">
            <v>100000</v>
          </cell>
          <cell r="AQ13">
            <v>110460</v>
          </cell>
          <cell r="AU13">
            <v>132012.74</v>
          </cell>
        </row>
        <row r="14">
          <cell r="C14">
            <v>80000</v>
          </cell>
          <cell r="G14">
            <v>80000</v>
          </cell>
          <cell r="K14">
            <v>80000</v>
          </cell>
          <cell r="O14">
            <v>80000</v>
          </cell>
          <cell r="S14">
            <v>80000</v>
          </cell>
          <cell r="W14">
            <v>69396.36</v>
          </cell>
          <cell r="AA14">
            <v>80000</v>
          </cell>
          <cell r="AE14">
            <v>80000</v>
          </cell>
          <cell r="AI14">
            <v>100000</v>
          </cell>
          <cell r="AM14">
            <v>100000</v>
          </cell>
          <cell r="AQ14">
            <v>100426.33</v>
          </cell>
          <cell r="AU14">
            <v>128143.54</v>
          </cell>
        </row>
        <row r="34">
          <cell r="C34">
            <v>317340.78000000003</v>
          </cell>
          <cell r="G34">
            <v>317342.09000000003</v>
          </cell>
          <cell r="K34">
            <v>1143125.8700000001</v>
          </cell>
          <cell r="O34">
            <v>1143125.8700000001</v>
          </cell>
          <cell r="S34">
            <v>1143355.1299999999</v>
          </cell>
          <cell r="W34">
            <v>1144271.45</v>
          </cell>
          <cell r="AA34">
            <v>1144501.28</v>
          </cell>
          <cell r="AE34">
            <v>1144731.3899999999</v>
          </cell>
          <cell r="AI34">
            <v>1155729.44</v>
          </cell>
          <cell r="AM34">
            <v>1155960.1200000001</v>
          </cell>
          <cell r="AQ34">
            <v>1156191.0900000001</v>
          </cell>
          <cell r="AU34">
            <v>1157650.1000000001</v>
          </cell>
        </row>
        <row r="35">
          <cell r="C35">
            <v>300000</v>
          </cell>
          <cell r="G35">
            <v>300000</v>
          </cell>
          <cell r="K35">
            <v>317343.53999999998</v>
          </cell>
          <cell r="O35">
            <v>317344.95</v>
          </cell>
          <cell r="S35">
            <v>316896.40999999997</v>
          </cell>
          <cell r="W35">
            <v>239008.46</v>
          </cell>
          <cell r="AA35">
            <v>230971.02</v>
          </cell>
          <cell r="AE35">
            <v>230978.52</v>
          </cell>
          <cell r="AI35">
            <v>230985.86</v>
          </cell>
          <cell r="AM35">
            <v>409136.89</v>
          </cell>
          <cell r="AQ35">
            <v>416281.38</v>
          </cell>
          <cell r="AU35">
            <v>417419.04</v>
          </cell>
        </row>
        <row r="36">
          <cell r="C36">
            <v>200000</v>
          </cell>
          <cell r="G36">
            <v>201705.85</v>
          </cell>
          <cell r="K36">
            <v>300000</v>
          </cell>
          <cell r="O36">
            <v>300000</v>
          </cell>
          <cell r="S36">
            <v>230956.5</v>
          </cell>
          <cell r="W36">
            <v>230963.6</v>
          </cell>
          <cell r="AA36">
            <v>207363.85</v>
          </cell>
          <cell r="AE36">
            <v>209136.89</v>
          </cell>
          <cell r="AI36">
            <v>209136.89</v>
          </cell>
          <cell r="AM36">
            <v>230311.42</v>
          </cell>
          <cell r="AQ36">
            <v>230311.42</v>
          </cell>
          <cell r="AU36">
            <v>230311.42</v>
          </cell>
        </row>
        <row r="37">
          <cell r="C37">
            <v>190897.61</v>
          </cell>
          <cell r="G37">
            <v>190903.95</v>
          </cell>
          <cell r="K37">
            <v>201705.85</v>
          </cell>
          <cell r="O37">
            <v>230949.24</v>
          </cell>
          <cell r="S37">
            <v>207363.85</v>
          </cell>
          <cell r="W37">
            <v>207363.85</v>
          </cell>
          <cell r="AA37">
            <v>185568.66</v>
          </cell>
          <cell r="AE37">
            <v>185568.66</v>
          </cell>
          <cell r="AI37">
            <v>185568.66</v>
          </cell>
          <cell r="AM37">
            <v>185678.05</v>
          </cell>
          <cell r="AQ37">
            <v>186304.71</v>
          </cell>
          <cell r="AU37">
            <v>186958.18</v>
          </cell>
        </row>
        <row r="38">
          <cell r="C38">
            <v>180254.82</v>
          </cell>
          <cell r="G38">
            <v>180790.26</v>
          </cell>
          <cell r="K38">
            <v>190911.05</v>
          </cell>
          <cell r="O38">
            <v>201705.85</v>
          </cell>
          <cell r="S38">
            <v>185568.66</v>
          </cell>
          <cell r="W38">
            <v>185568.66</v>
          </cell>
          <cell r="AA38">
            <v>183796</v>
          </cell>
          <cell r="AE38">
            <v>184423.55</v>
          </cell>
          <cell r="AI38">
            <v>185037.67</v>
          </cell>
          <cell r="AM38">
            <v>185568.66</v>
          </cell>
          <cell r="AQ38">
            <v>185568.66</v>
          </cell>
          <cell r="AU38">
            <v>185568.66</v>
          </cell>
        </row>
        <row r="39">
          <cell r="C39">
            <v>144006.75</v>
          </cell>
          <cell r="G39">
            <v>159865.62</v>
          </cell>
          <cell r="K39">
            <v>185568.66</v>
          </cell>
          <cell r="O39">
            <v>185568.66</v>
          </cell>
          <cell r="S39">
            <v>182579.19</v>
          </cell>
          <cell r="W39">
            <v>183174.87</v>
          </cell>
          <cell r="AA39">
            <v>150000</v>
          </cell>
          <cell r="AE39">
            <v>150000</v>
          </cell>
          <cell r="AI39">
            <v>150000</v>
          </cell>
          <cell r="AM39">
            <v>150000</v>
          </cell>
          <cell r="AQ39">
            <v>155884.57</v>
          </cell>
          <cell r="AU39">
            <v>118743.83</v>
          </cell>
        </row>
        <row r="40">
          <cell r="C40">
            <v>137592.67000000001</v>
          </cell>
          <cell r="G40">
            <v>144006.75</v>
          </cell>
          <cell r="K40">
            <v>181386.75</v>
          </cell>
          <cell r="O40">
            <v>181970.51</v>
          </cell>
          <cell r="S40">
            <v>150000</v>
          </cell>
          <cell r="W40">
            <v>150000</v>
          </cell>
          <cell r="AA40">
            <v>128353.83</v>
          </cell>
          <cell r="AE40">
            <v>128424.28</v>
          </cell>
          <cell r="AI40">
            <v>128424.28</v>
          </cell>
          <cell r="AM40">
            <v>137656.10999999999</v>
          </cell>
          <cell r="AQ40">
            <v>137656.10999999999</v>
          </cell>
          <cell r="AU40">
            <v>118211.61</v>
          </cell>
        </row>
        <row r="41">
          <cell r="C41">
            <v>134414.07</v>
          </cell>
          <cell r="G41">
            <v>134909.73000000001</v>
          </cell>
          <cell r="K41">
            <v>144006.75</v>
          </cell>
          <cell r="O41">
            <v>144006.75</v>
          </cell>
          <cell r="S41">
            <v>144006.75</v>
          </cell>
          <cell r="W41">
            <v>128353.83</v>
          </cell>
          <cell r="AA41">
            <v>126873.25</v>
          </cell>
          <cell r="AE41">
            <v>126873.25</v>
          </cell>
          <cell r="AI41">
            <v>127346.37</v>
          </cell>
          <cell r="AM41">
            <v>127346.37</v>
          </cell>
          <cell r="AQ41">
            <v>127346.37</v>
          </cell>
          <cell r="AU41">
            <v>109161.21</v>
          </cell>
        </row>
        <row r="42">
          <cell r="C42">
            <v>128213.46</v>
          </cell>
          <cell r="G42">
            <v>128213.46</v>
          </cell>
          <cell r="K42">
            <v>128213.46</v>
          </cell>
          <cell r="O42">
            <v>128283.56</v>
          </cell>
          <cell r="S42">
            <v>128283.56</v>
          </cell>
          <cell r="W42">
            <v>126873.25</v>
          </cell>
          <cell r="AA42">
            <v>118743.83</v>
          </cell>
          <cell r="AE42">
            <v>118743.83</v>
          </cell>
          <cell r="AI42">
            <v>118743.83</v>
          </cell>
          <cell r="AM42">
            <v>118743.83</v>
          </cell>
          <cell r="AQ42">
            <v>118743.83</v>
          </cell>
          <cell r="AU42">
            <v>97325.15</v>
          </cell>
        </row>
        <row r="43">
          <cell r="C43">
            <v>126000</v>
          </cell>
          <cell r="G43">
            <v>126000</v>
          </cell>
          <cell r="K43">
            <v>126401.89</v>
          </cell>
          <cell r="O43">
            <v>126401.89</v>
          </cell>
          <cell r="S43">
            <v>126401.89</v>
          </cell>
          <cell r="W43">
            <v>118743.83</v>
          </cell>
          <cell r="AA43">
            <v>118211.61</v>
          </cell>
          <cell r="AE43">
            <v>118211.61</v>
          </cell>
          <cell r="AI43">
            <v>118211.61</v>
          </cell>
          <cell r="AM43">
            <v>118211.61</v>
          </cell>
          <cell r="AQ43">
            <v>118211.61</v>
          </cell>
          <cell r="AU43">
            <v>97116.62</v>
          </cell>
        </row>
        <row r="63">
          <cell r="C63">
            <v>1158704.6299999999</v>
          </cell>
          <cell r="G63">
            <v>1159765.1299999999</v>
          </cell>
          <cell r="K63">
            <v>1167024.6399999999</v>
          </cell>
          <cell r="O63">
            <v>1168097.1599999999</v>
          </cell>
          <cell r="S63">
            <v>1169175.75</v>
          </cell>
          <cell r="W63">
            <v>1170974.93</v>
          </cell>
          <cell r="AA63">
            <v>1172065.75</v>
          </cell>
          <cell r="AE63">
            <v>1173162.73</v>
          </cell>
          <cell r="AI63">
            <v>1147763.67</v>
          </cell>
          <cell r="AM63">
            <v>1147863.06</v>
          </cell>
          <cell r="AQ63">
            <v>1147863.06</v>
          </cell>
          <cell r="AU63">
            <v>1127863.06</v>
          </cell>
        </row>
        <row r="64">
          <cell r="C64">
            <v>418596.54</v>
          </cell>
          <cell r="G64">
            <v>421573.03</v>
          </cell>
          <cell r="K64">
            <v>319854.17</v>
          </cell>
          <cell r="O64">
            <v>305586.73</v>
          </cell>
          <cell r="S64">
            <v>306670.34000000003</v>
          </cell>
          <cell r="W64">
            <v>324284.83</v>
          </cell>
          <cell r="AA64">
            <v>326118.38</v>
          </cell>
          <cell r="AE64">
            <v>310287.02</v>
          </cell>
          <cell r="AI64">
            <v>323181.64</v>
          </cell>
          <cell r="AM64">
            <v>324319.90999999997</v>
          </cell>
          <cell r="AQ64">
            <v>300000</v>
          </cell>
          <cell r="AU64">
            <v>300000</v>
          </cell>
        </row>
        <row r="65">
          <cell r="C65">
            <v>230311.42</v>
          </cell>
          <cell r="G65">
            <v>230311.42</v>
          </cell>
          <cell r="K65">
            <v>304515.48</v>
          </cell>
          <cell r="O65">
            <v>230349.49</v>
          </cell>
          <cell r="S65">
            <v>230349.49</v>
          </cell>
          <cell r="W65">
            <v>307761.17</v>
          </cell>
          <cell r="AA65">
            <v>309168.28999999998</v>
          </cell>
          <cell r="AE65">
            <v>230349.49</v>
          </cell>
          <cell r="AI65">
            <v>230349.49</v>
          </cell>
          <cell r="AM65">
            <v>300000</v>
          </cell>
          <cell r="AQ65">
            <v>300000</v>
          </cell>
          <cell r="AU65">
            <v>300000</v>
          </cell>
        </row>
        <row r="66">
          <cell r="C66">
            <v>187618.4</v>
          </cell>
          <cell r="G66">
            <v>187618.4</v>
          </cell>
          <cell r="K66">
            <v>230311.42</v>
          </cell>
          <cell r="O66">
            <v>216900.69</v>
          </cell>
          <cell r="S66">
            <v>223023.82</v>
          </cell>
          <cell r="W66">
            <v>230349.49</v>
          </cell>
          <cell r="AA66">
            <v>230349.49</v>
          </cell>
          <cell r="AE66">
            <v>215353.08</v>
          </cell>
          <cell r="AI66">
            <v>216570.7</v>
          </cell>
          <cell r="AM66">
            <v>283295.21999999997</v>
          </cell>
          <cell r="AQ66">
            <v>284526.65999999997</v>
          </cell>
          <cell r="AU66">
            <v>285765.06</v>
          </cell>
        </row>
        <row r="67">
          <cell r="C67">
            <v>185568.66</v>
          </cell>
          <cell r="G67">
            <v>185568.66</v>
          </cell>
          <cell r="K67">
            <v>189318.64</v>
          </cell>
          <cell r="O67">
            <v>190180.89</v>
          </cell>
          <cell r="S67">
            <v>191073.14</v>
          </cell>
          <cell r="W67">
            <v>191952.11</v>
          </cell>
          <cell r="AA67">
            <v>192861.81</v>
          </cell>
          <cell r="AE67">
            <v>193780.47</v>
          </cell>
          <cell r="AI67">
            <v>200000</v>
          </cell>
          <cell r="AM67">
            <v>230349.49</v>
          </cell>
          <cell r="AQ67">
            <v>230349.49</v>
          </cell>
          <cell r="AU67">
            <v>230349.49</v>
          </cell>
        </row>
        <row r="68">
          <cell r="C68">
            <v>148743.82999999999</v>
          </cell>
          <cell r="G68">
            <v>148743.82999999999</v>
          </cell>
          <cell r="K68">
            <v>185575.54</v>
          </cell>
          <cell r="O68">
            <v>185575.54</v>
          </cell>
          <cell r="S68">
            <v>185575.54</v>
          </cell>
          <cell r="W68">
            <v>185575.54</v>
          </cell>
          <cell r="AA68">
            <v>185575.54</v>
          </cell>
          <cell r="AE68">
            <v>185575.54</v>
          </cell>
          <cell r="AI68">
            <v>194685.24</v>
          </cell>
          <cell r="AM68">
            <v>200000</v>
          </cell>
          <cell r="AQ68">
            <v>229667.58</v>
          </cell>
          <cell r="AU68">
            <v>229824.25</v>
          </cell>
        </row>
        <row r="69">
          <cell r="C69">
            <v>118211.61</v>
          </cell>
          <cell r="G69">
            <v>118211.61</v>
          </cell>
          <cell r="K69">
            <v>148743.82999999999</v>
          </cell>
          <cell r="O69">
            <v>148743.82999999999</v>
          </cell>
          <cell r="S69">
            <v>148743.82999999999</v>
          </cell>
          <cell r="W69">
            <v>148749.59</v>
          </cell>
          <cell r="AA69">
            <v>148754.51999999999</v>
          </cell>
          <cell r="AE69">
            <v>148754.51999999999</v>
          </cell>
          <cell r="AI69">
            <v>185575.54</v>
          </cell>
          <cell r="AM69">
            <v>195621.86</v>
          </cell>
          <cell r="AQ69">
            <v>200000</v>
          </cell>
          <cell r="AU69">
            <v>200000</v>
          </cell>
        </row>
        <row r="70">
          <cell r="C70">
            <v>109161.21</v>
          </cell>
          <cell r="G70">
            <v>109161.21</v>
          </cell>
          <cell r="K70">
            <v>118211.61</v>
          </cell>
          <cell r="O70">
            <v>118211.61</v>
          </cell>
          <cell r="S70">
            <v>126486.42</v>
          </cell>
          <cell r="W70">
            <v>125000</v>
          </cell>
          <cell r="AA70">
            <v>125000</v>
          </cell>
          <cell r="AE70">
            <v>125000</v>
          </cell>
          <cell r="AI70">
            <v>148754.51999999999</v>
          </cell>
          <cell r="AM70">
            <v>185575.54</v>
          </cell>
          <cell r="AQ70">
            <v>196544.18</v>
          </cell>
          <cell r="AU70">
            <v>197499.12</v>
          </cell>
        </row>
        <row r="71">
          <cell r="C71">
            <v>97325.15</v>
          </cell>
          <cell r="G71">
            <v>97325.15</v>
          </cell>
          <cell r="K71">
            <v>109161.21</v>
          </cell>
          <cell r="O71">
            <v>109161.21</v>
          </cell>
          <cell r="S71">
            <v>109161.21</v>
          </cell>
          <cell r="W71">
            <v>109161.21</v>
          </cell>
          <cell r="AA71">
            <v>109161.21</v>
          </cell>
          <cell r="AE71">
            <v>109161.21</v>
          </cell>
          <cell r="AI71">
            <v>125000</v>
          </cell>
          <cell r="AM71">
            <v>148754.51999999999</v>
          </cell>
          <cell r="AQ71">
            <v>185575.54</v>
          </cell>
          <cell r="AU71">
            <v>185575.54</v>
          </cell>
        </row>
        <row r="72">
          <cell r="C72">
            <v>97116.62</v>
          </cell>
          <cell r="G72">
            <v>97116.62</v>
          </cell>
          <cell r="K72">
            <v>97325.15</v>
          </cell>
          <cell r="O72">
            <v>97325.15</v>
          </cell>
          <cell r="S72">
            <v>97325.15</v>
          </cell>
          <cell r="W72">
            <v>97325.15</v>
          </cell>
          <cell r="AA72">
            <v>103591.32</v>
          </cell>
          <cell r="AE72">
            <v>103591.32</v>
          </cell>
          <cell r="AI72">
            <v>118985.72</v>
          </cell>
          <cell r="AM72">
            <v>125000</v>
          </cell>
          <cell r="AQ72">
            <v>148754.51999999999</v>
          </cell>
          <cell r="AU72">
            <v>148924.14000000001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REPORTE ESTADISTICO"/>
      <sheetName val="ESTADOS FINANCIEROS"/>
      <sheetName val="ACTIVOS PONDERADOS"/>
      <sheetName val="RESUMEN ACTIVOS PONDERADOS"/>
      <sheetName val="PATRIMONIO EFECTIVO"/>
      <sheetName val="INVERSIONES1"/>
      <sheetName val="INVERSIONES2"/>
    </sheetNames>
    <sheetDataSet>
      <sheetData sheetId="0"/>
      <sheetData sheetId="1"/>
      <sheetData sheetId="2">
        <row r="15">
          <cell r="D15">
            <v>31071</v>
          </cell>
        </row>
        <row r="39">
          <cell r="D39">
            <v>382242</v>
          </cell>
        </row>
        <row r="103">
          <cell r="D103">
            <v>9391115</v>
          </cell>
        </row>
        <row r="134">
          <cell r="D134">
            <v>56860</v>
          </cell>
        </row>
        <row r="136">
          <cell r="D136">
            <v>862561</v>
          </cell>
        </row>
        <row r="138">
          <cell r="D138">
            <v>17161</v>
          </cell>
        </row>
        <row r="144">
          <cell r="D144">
            <v>6934034</v>
          </cell>
        </row>
        <row r="153">
          <cell r="D153">
            <v>2746</v>
          </cell>
        </row>
        <row r="154">
          <cell r="D154">
            <v>139174</v>
          </cell>
        </row>
        <row r="159">
          <cell r="D159">
            <v>37247</v>
          </cell>
        </row>
        <row r="160">
          <cell r="D160">
            <v>325</v>
          </cell>
        </row>
        <row r="161">
          <cell r="D161">
            <v>28893</v>
          </cell>
        </row>
        <row r="164">
          <cell r="D164">
            <v>884590</v>
          </cell>
        </row>
        <row r="170">
          <cell r="D170">
            <v>371024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0">
          <cell r="B10">
            <v>6933724.3899999997</v>
          </cell>
        </row>
        <row r="30">
          <cell r="B30">
            <v>3</v>
          </cell>
        </row>
        <row r="32">
          <cell r="B32">
            <v>990</v>
          </cell>
          <cell r="C32">
            <v>13</v>
          </cell>
          <cell r="D32">
            <v>8</v>
          </cell>
          <cell r="E32">
            <v>19</v>
          </cell>
          <cell r="F32">
            <v>28</v>
          </cell>
        </row>
        <row r="93">
          <cell r="B93">
            <v>125104.03</v>
          </cell>
        </row>
        <row r="95">
          <cell r="B95">
            <v>197274.54</v>
          </cell>
          <cell r="C95">
            <v>13943.79</v>
          </cell>
          <cell r="D95">
            <v>33996.6</v>
          </cell>
          <cell r="E95">
            <v>66993.61</v>
          </cell>
          <cell r="F95">
            <v>77744.320000000007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>
        <row r="11">
          <cell r="D11">
            <v>31.07</v>
          </cell>
        </row>
        <row r="13">
          <cell r="D13">
            <v>0</v>
          </cell>
        </row>
        <row r="19">
          <cell r="D19">
            <v>0</v>
          </cell>
        </row>
        <row r="21">
          <cell r="D21">
            <v>6.67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rgb="FFFFC000"/>
  </sheetPr>
  <dimension ref="A1:ED63"/>
  <sheetViews>
    <sheetView workbookViewId="0">
      <pane xSplit="1" ySplit="3" topLeftCell="W4" activePane="bottomRight" state="frozen"/>
      <selection pane="topRight" activeCell="B1" sqref="B1"/>
      <selection pane="bottomLeft" activeCell="A3" sqref="A3"/>
      <selection pane="bottomRight" activeCell="W16" sqref="W16:W19"/>
    </sheetView>
  </sheetViews>
  <sheetFormatPr baseColWidth="10" defaultRowHeight="13.2"/>
  <cols>
    <col min="1" max="1" width="69.109375" customWidth="1"/>
    <col min="3" max="5" width="11.6640625" bestFit="1" customWidth="1"/>
    <col min="6" max="6" width="14.5546875" customWidth="1"/>
    <col min="7" max="8" width="11.6640625" bestFit="1" customWidth="1"/>
    <col min="9" max="10" width="16.44140625" customWidth="1"/>
    <col min="11" max="13" width="11.6640625" bestFit="1" customWidth="1"/>
    <col min="14" max="14" width="12.6640625" bestFit="1" customWidth="1"/>
    <col min="15" max="15" width="11.6640625" bestFit="1" customWidth="1"/>
    <col min="16" max="17" width="11.5546875" bestFit="1" customWidth="1"/>
    <col min="18" max="19" width="12.6640625" bestFit="1" customWidth="1"/>
    <col min="20" max="20" width="17.109375" bestFit="1" customWidth="1"/>
    <col min="21" max="26" width="12.6640625" bestFit="1" customWidth="1"/>
    <col min="27" max="28" width="13" customWidth="1"/>
    <col min="30" max="30" width="14.33203125" customWidth="1"/>
    <col min="45" max="45" width="11.5546875" customWidth="1"/>
    <col min="47" max="47" width="18.44140625" customWidth="1"/>
  </cols>
  <sheetData>
    <row r="1" spans="1:134" hidden="1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  <c r="AY1">
        <v>51</v>
      </c>
      <c r="AZ1">
        <v>52</v>
      </c>
      <c r="BA1">
        <v>53</v>
      </c>
      <c r="BB1">
        <v>54</v>
      </c>
      <c r="BC1">
        <v>55</v>
      </c>
      <c r="BD1">
        <v>56</v>
      </c>
      <c r="BE1">
        <v>57</v>
      </c>
      <c r="BF1">
        <v>58</v>
      </c>
      <c r="BG1">
        <v>59</v>
      </c>
      <c r="BH1">
        <v>60</v>
      </c>
      <c r="BI1">
        <v>61</v>
      </c>
      <c r="BJ1">
        <v>62</v>
      </c>
      <c r="BK1">
        <v>63</v>
      </c>
      <c r="BL1">
        <v>64</v>
      </c>
      <c r="BM1">
        <v>65</v>
      </c>
      <c r="BN1">
        <v>66</v>
      </c>
      <c r="BO1">
        <v>67</v>
      </c>
      <c r="BP1">
        <v>68</v>
      </c>
      <c r="BQ1">
        <v>69</v>
      </c>
      <c r="BR1">
        <v>70</v>
      </c>
      <c r="BS1">
        <v>71</v>
      </c>
      <c r="BT1">
        <v>72</v>
      </c>
      <c r="BU1">
        <v>73</v>
      </c>
      <c r="BV1">
        <v>74</v>
      </c>
      <c r="BW1">
        <v>75</v>
      </c>
      <c r="BX1">
        <v>76</v>
      </c>
      <c r="BY1">
        <v>77</v>
      </c>
      <c r="BZ1">
        <v>78</v>
      </c>
      <c r="CA1">
        <v>79</v>
      </c>
      <c r="CB1">
        <v>80</v>
      </c>
      <c r="CC1">
        <v>81</v>
      </c>
      <c r="CD1">
        <v>82</v>
      </c>
      <c r="CE1">
        <v>83</v>
      </c>
      <c r="CF1">
        <v>84</v>
      </c>
      <c r="CG1">
        <v>85</v>
      </c>
      <c r="CH1">
        <v>86</v>
      </c>
      <c r="CI1">
        <v>87</v>
      </c>
      <c r="CJ1">
        <v>88</v>
      </c>
      <c r="CK1">
        <v>89</v>
      </c>
      <c r="CL1">
        <v>90</v>
      </c>
      <c r="CM1">
        <v>91</v>
      </c>
      <c r="CN1">
        <v>92</v>
      </c>
      <c r="CO1">
        <v>93</v>
      </c>
      <c r="CP1">
        <v>94</v>
      </c>
      <c r="CQ1">
        <v>95</v>
      </c>
      <c r="CR1">
        <v>96</v>
      </c>
      <c r="CS1">
        <v>97</v>
      </c>
      <c r="CT1">
        <v>98</v>
      </c>
      <c r="CU1">
        <v>99</v>
      </c>
      <c r="CV1">
        <v>100</v>
      </c>
      <c r="CW1">
        <v>101</v>
      </c>
      <c r="CX1">
        <v>102</v>
      </c>
      <c r="CY1">
        <v>103</v>
      </c>
      <c r="CZ1">
        <v>104</v>
      </c>
      <c r="DA1">
        <v>105</v>
      </c>
      <c r="DB1">
        <v>106</v>
      </c>
      <c r="DC1">
        <v>107</v>
      </c>
      <c r="DD1">
        <v>108</v>
      </c>
      <c r="DE1">
        <v>109</v>
      </c>
      <c r="DF1">
        <v>110</v>
      </c>
      <c r="DG1">
        <v>111</v>
      </c>
      <c r="DH1">
        <v>112</v>
      </c>
      <c r="DI1">
        <v>113</v>
      </c>
      <c r="DJ1">
        <v>114</v>
      </c>
      <c r="DK1">
        <v>115</v>
      </c>
      <c r="DL1">
        <v>116</v>
      </c>
      <c r="DM1">
        <v>117</v>
      </c>
      <c r="DN1">
        <v>118</v>
      </c>
      <c r="DO1">
        <v>119</v>
      </c>
      <c r="DP1">
        <v>120</v>
      </c>
      <c r="DQ1">
        <v>121</v>
      </c>
      <c r="DR1">
        <v>122</v>
      </c>
      <c r="DS1">
        <v>123</v>
      </c>
      <c r="DT1">
        <v>124</v>
      </c>
      <c r="DU1">
        <v>125</v>
      </c>
      <c r="DV1">
        <v>126</v>
      </c>
      <c r="DW1">
        <v>127</v>
      </c>
      <c r="DX1">
        <v>128</v>
      </c>
      <c r="DY1">
        <v>129</v>
      </c>
      <c r="DZ1">
        <v>130</v>
      </c>
      <c r="EA1">
        <v>131</v>
      </c>
      <c r="EB1">
        <v>132</v>
      </c>
      <c r="EC1">
        <v>133</v>
      </c>
      <c r="ED1">
        <v>134</v>
      </c>
    </row>
    <row r="3" spans="1:134">
      <c r="B3" s="11">
        <v>40148</v>
      </c>
      <c r="C3" s="11">
        <v>40179</v>
      </c>
      <c r="D3" s="11">
        <v>40210</v>
      </c>
      <c r="E3" s="11">
        <v>40238</v>
      </c>
      <c r="F3" s="11">
        <v>40269</v>
      </c>
      <c r="G3" s="11">
        <v>40299</v>
      </c>
      <c r="H3" s="11">
        <v>40330</v>
      </c>
      <c r="I3" s="11">
        <v>40360</v>
      </c>
      <c r="J3" s="11">
        <v>40391</v>
      </c>
      <c r="K3" s="11">
        <v>40422</v>
      </c>
      <c r="L3" s="11">
        <v>40452</v>
      </c>
      <c r="M3" s="11">
        <v>40483</v>
      </c>
      <c r="N3" s="11">
        <v>40513</v>
      </c>
      <c r="O3" s="11">
        <v>40544</v>
      </c>
      <c r="P3" s="11">
        <v>40575</v>
      </c>
      <c r="Q3" s="11">
        <v>40603</v>
      </c>
      <c r="R3" s="11">
        <v>40634</v>
      </c>
      <c r="S3" s="11">
        <v>40664</v>
      </c>
      <c r="T3" s="11">
        <v>40695</v>
      </c>
      <c r="U3" s="11">
        <v>40725</v>
      </c>
      <c r="V3" s="11">
        <v>40756</v>
      </c>
      <c r="W3" s="11">
        <v>40787</v>
      </c>
      <c r="X3" s="11">
        <v>40817</v>
      </c>
      <c r="Y3" s="11">
        <v>40848</v>
      </c>
      <c r="Z3" s="11">
        <v>40878</v>
      </c>
      <c r="AA3" s="11">
        <v>40909</v>
      </c>
      <c r="AB3" s="11">
        <v>40940</v>
      </c>
      <c r="AC3" s="11">
        <v>40999</v>
      </c>
      <c r="AD3" s="11">
        <v>41000</v>
      </c>
      <c r="AE3" s="11">
        <v>41030</v>
      </c>
      <c r="AF3" s="11">
        <v>41061</v>
      </c>
      <c r="AG3" s="11">
        <v>41091</v>
      </c>
      <c r="AH3" s="11">
        <v>41122</v>
      </c>
      <c r="AI3" s="11">
        <v>41153</v>
      </c>
      <c r="AJ3" s="11">
        <v>41183</v>
      </c>
      <c r="AK3" s="11">
        <v>41214</v>
      </c>
      <c r="AL3" s="11">
        <v>41244</v>
      </c>
      <c r="AM3" s="11">
        <v>41275</v>
      </c>
      <c r="AN3" s="11">
        <v>41306</v>
      </c>
      <c r="AO3" s="11">
        <v>41334</v>
      </c>
      <c r="AP3" s="11">
        <v>41365</v>
      </c>
      <c r="AQ3" s="11">
        <v>41395</v>
      </c>
      <c r="AR3" s="11">
        <v>41426</v>
      </c>
      <c r="AS3" s="11">
        <v>41456</v>
      </c>
      <c r="AT3" s="11">
        <v>41487</v>
      </c>
      <c r="AU3" s="11">
        <v>41518</v>
      </c>
      <c r="AV3" s="11">
        <v>41548</v>
      </c>
      <c r="AW3" s="11">
        <v>41579</v>
      </c>
      <c r="AX3" s="11">
        <v>41609</v>
      </c>
      <c r="AY3" s="11">
        <v>41640</v>
      </c>
      <c r="AZ3" s="11">
        <v>41671</v>
      </c>
      <c r="BA3" s="11">
        <v>41699</v>
      </c>
      <c r="BB3" s="11">
        <v>41730</v>
      </c>
      <c r="BC3" s="11">
        <v>41760</v>
      </c>
      <c r="BD3" s="11">
        <v>41791</v>
      </c>
      <c r="BE3" s="11">
        <v>41821</v>
      </c>
      <c r="BF3" s="11">
        <v>41852</v>
      </c>
      <c r="BG3" s="11">
        <v>41883</v>
      </c>
      <c r="BH3" s="11">
        <v>41913</v>
      </c>
      <c r="BI3" s="11">
        <v>41944</v>
      </c>
      <c r="BJ3" s="11">
        <v>41974</v>
      </c>
      <c r="BK3" s="11">
        <v>42005</v>
      </c>
      <c r="BL3" s="11">
        <v>42036</v>
      </c>
      <c r="BM3" s="11">
        <v>42064</v>
      </c>
      <c r="BN3" s="11">
        <v>42095</v>
      </c>
      <c r="BO3" s="11">
        <v>42125</v>
      </c>
      <c r="BP3" s="11">
        <v>42156</v>
      </c>
      <c r="BQ3" s="11">
        <v>42186</v>
      </c>
      <c r="BR3" s="11">
        <v>42217</v>
      </c>
      <c r="BS3" s="11">
        <v>42248</v>
      </c>
      <c r="BT3" s="11">
        <v>42278</v>
      </c>
      <c r="BU3" s="11">
        <v>42309</v>
      </c>
      <c r="BV3" s="11">
        <v>42339</v>
      </c>
      <c r="BW3" s="11">
        <v>42370</v>
      </c>
      <c r="BX3" s="11">
        <v>42401</v>
      </c>
      <c r="BY3" s="11">
        <v>42430</v>
      </c>
      <c r="BZ3" s="11">
        <v>42461</v>
      </c>
      <c r="CA3" s="11">
        <v>42491</v>
      </c>
      <c r="CB3" s="11">
        <v>42522</v>
      </c>
      <c r="CC3" s="11">
        <v>42552</v>
      </c>
      <c r="CD3" s="11">
        <v>42583</v>
      </c>
      <c r="CE3" s="11">
        <v>42614</v>
      </c>
      <c r="CF3" s="11">
        <v>42644</v>
      </c>
      <c r="CG3" s="11">
        <v>42675</v>
      </c>
      <c r="CH3" s="11">
        <v>42705</v>
      </c>
      <c r="CI3" s="11">
        <v>42736</v>
      </c>
      <c r="CJ3" s="11">
        <v>42767</v>
      </c>
      <c r="CK3" s="11">
        <v>42795</v>
      </c>
      <c r="CL3" s="11">
        <v>42826</v>
      </c>
      <c r="CM3" s="11">
        <v>42856</v>
      </c>
      <c r="CN3" s="11">
        <v>42887</v>
      </c>
      <c r="CO3" s="11">
        <v>42917</v>
      </c>
      <c r="CP3" s="11">
        <v>42948</v>
      </c>
      <c r="CQ3" s="11">
        <v>42979</v>
      </c>
      <c r="CR3" s="11">
        <v>43009</v>
      </c>
      <c r="CS3" s="11">
        <v>43040</v>
      </c>
      <c r="CT3" s="11">
        <v>43070</v>
      </c>
      <c r="CU3" s="11">
        <v>43101</v>
      </c>
      <c r="CV3" s="11">
        <v>43132</v>
      </c>
      <c r="CW3" s="11">
        <v>43160</v>
      </c>
      <c r="CX3" s="11">
        <v>43191</v>
      </c>
      <c r="CY3" s="11">
        <v>43221</v>
      </c>
      <c r="CZ3" s="11">
        <v>43252</v>
      </c>
      <c r="DA3" s="11">
        <v>43282</v>
      </c>
      <c r="DB3" s="11">
        <v>43313</v>
      </c>
      <c r="DC3" s="11">
        <v>43344</v>
      </c>
      <c r="DD3" s="11">
        <v>43374</v>
      </c>
      <c r="DE3" s="11">
        <v>43405</v>
      </c>
      <c r="DF3" s="11">
        <v>43435</v>
      </c>
      <c r="DG3" s="11">
        <v>43466</v>
      </c>
      <c r="DH3" s="11">
        <v>43497</v>
      </c>
      <c r="DI3" s="11">
        <v>43525</v>
      </c>
      <c r="DJ3" s="11">
        <v>43556</v>
      </c>
      <c r="DK3" s="11">
        <v>43586</v>
      </c>
      <c r="DL3" s="11">
        <v>43617</v>
      </c>
      <c r="DM3" s="11">
        <v>43647</v>
      </c>
      <c r="DN3" s="11">
        <v>43678</v>
      </c>
      <c r="DO3" s="11">
        <v>43709</v>
      </c>
      <c r="DP3" s="11">
        <v>43739</v>
      </c>
      <c r="DQ3" s="11">
        <v>43770</v>
      </c>
      <c r="DR3" s="11">
        <v>43800</v>
      </c>
      <c r="DS3" s="11">
        <v>43831</v>
      </c>
      <c r="DT3" s="11">
        <v>43862</v>
      </c>
      <c r="DU3" s="11">
        <v>43891</v>
      </c>
      <c r="DV3" s="11">
        <v>43922</v>
      </c>
      <c r="DW3" s="11">
        <v>43952</v>
      </c>
      <c r="DX3" s="11">
        <v>43983</v>
      </c>
      <c r="DY3" s="11">
        <v>44013</v>
      </c>
      <c r="DZ3" s="11">
        <v>44044</v>
      </c>
      <c r="EA3" s="11">
        <v>44075</v>
      </c>
      <c r="EB3" s="11">
        <v>44105</v>
      </c>
      <c r="EC3" s="11">
        <v>44136</v>
      </c>
      <c r="ED3" s="11">
        <v>44166</v>
      </c>
    </row>
    <row r="4" spans="1:134">
      <c r="A4" s="8" t="s">
        <v>155</v>
      </c>
      <c r="C4" s="14">
        <v>8062142.2000000002</v>
      </c>
      <c r="D4" s="14">
        <v>8306750.2000000002</v>
      </c>
      <c r="E4" s="14">
        <v>8319800.5999999996</v>
      </c>
      <c r="F4" s="14">
        <v>7764339.2000000002</v>
      </c>
      <c r="G4" s="14">
        <v>7843554</v>
      </c>
      <c r="H4" s="14">
        <v>8144495.7999999998</v>
      </c>
      <c r="I4" s="22"/>
      <c r="J4" s="22"/>
      <c r="K4" s="14">
        <v>8714026.5999999996</v>
      </c>
      <c r="L4" s="14">
        <v>8632238.7899999991</v>
      </c>
      <c r="M4" s="14">
        <v>9190620.4000000004</v>
      </c>
      <c r="N4" s="14">
        <v>13772904</v>
      </c>
      <c r="O4" s="14">
        <v>16915641</v>
      </c>
      <c r="P4" s="14">
        <v>16582391</v>
      </c>
      <c r="Q4" s="14">
        <v>18359286.489999998</v>
      </c>
      <c r="R4" s="14">
        <v>17707850.399999999</v>
      </c>
      <c r="S4" s="14">
        <v>17501392.199999999</v>
      </c>
      <c r="T4" s="14">
        <v>18032595.199999999</v>
      </c>
      <c r="U4" s="14">
        <v>17137594</v>
      </c>
      <c r="V4" s="14">
        <v>17253676.600000001</v>
      </c>
      <c r="W4" s="14">
        <v>17441064.600000001</v>
      </c>
      <c r="X4" s="14">
        <v>17616737.199999999</v>
      </c>
      <c r="Y4" s="14">
        <v>17638012.600000001</v>
      </c>
      <c r="Z4" s="14">
        <v>17489308.600000001</v>
      </c>
      <c r="AA4" s="14">
        <v>17415611.199999999</v>
      </c>
      <c r="AB4" s="14">
        <v>17715284.600000001</v>
      </c>
      <c r="AC4" s="14">
        <v>17780796.990000002</v>
      </c>
      <c r="AD4" s="30">
        <v>17033448.600000001</v>
      </c>
      <c r="AE4" s="30">
        <v>17678145.199999999</v>
      </c>
      <c r="AF4" s="30">
        <v>17966478.399999999</v>
      </c>
      <c r="AG4" s="191">
        <v>18060130</v>
      </c>
      <c r="AH4" s="191">
        <v>18214230.399999999</v>
      </c>
      <c r="AI4" s="14">
        <v>18513608.600000001</v>
      </c>
      <c r="AJ4" s="14">
        <v>18867806.600000001</v>
      </c>
      <c r="AK4" s="14">
        <v>19054568.600000001</v>
      </c>
      <c r="AL4" s="14">
        <v>18939263</v>
      </c>
      <c r="AM4" s="14">
        <v>18591345</v>
      </c>
      <c r="AN4" s="14">
        <v>18668106.800000001</v>
      </c>
      <c r="AO4" s="14">
        <v>18860122.800000001</v>
      </c>
      <c r="AP4" s="14">
        <v>17704812.190000001</v>
      </c>
      <c r="AQ4" s="14">
        <v>18093886</v>
      </c>
      <c r="AR4" s="14">
        <v>18175580</v>
      </c>
      <c r="AS4" s="30">
        <v>19352506.390000001</v>
      </c>
      <c r="AT4" s="30">
        <v>19332404</v>
      </c>
      <c r="AU4" s="30">
        <v>19401630</v>
      </c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</row>
    <row r="5" spans="1:134">
      <c r="A5" s="8" t="s">
        <v>156</v>
      </c>
      <c r="C5" s="14">
        <v>5279916.22</v>
      </c>
      <c r="D5" s="14">
        <v>5159362</v>
      </c>
      <c r="E5" s="14">
        <v>5181999</v>
      </c>
      <c r="F5" s="14">
        <v>5246331</v>
      </c>
      <c r="G5" s="14">
        <v>5249429</v>
      </c>
      <c r="H5" s="14">
        <v>5279276.22</v>
      </c>
      <c r="I5" s="22"/>
      <c r="J5" s="22"/>
      <c r="K5" s="14">
        <v>5373911.8300000001</v>
      </c>
      <c r="L5" s="14">
        <v>5405180.3300000001</v>
      </c>
      <c r="M5" s="14">
        <v>5418108</v>
      </c>
      <c r="N5" s="14">
        <v>5424602.9900000002</v>
      </c>
      <c r="O5" s="14">
        <v>5425357.6100000003</v>
      </c>
      <c r="P5" s="14">
        <v>5463026</v>
      </c>
      <c r="Q5" s="14">
        <v>5473625</v>
      </c>
      <c r="R5" s="14">
        <v>5503244</v>
      </c>
      <c r="S5" s="14">
        <v>5517250</v>
      </c>
      <c r="T5" s="14">
        <v>5522189</v>
      </c>
      <c r="U5" s="14">
        <v>5492723</v>
      </c>
      <c r="V5" s="14">
        <v>5525014</v>
      </c>
      <c r="W5" s="14">
        <v>5568066</v>
      </c>
      <c r="X5" s="14">
        <v>5550624</v>
      </c>
      <c r="Y5" s="14">
        <v>5584964.4900000002</v>
      </c>
      <c r="Z5" s="14">
        <v>5610452</v>
      </c>
      <c r="AA5" s="14">
        <v>5625087.6900000004</v>
      </c>
      <c r="AB5" s="14">
        <v>5629766</v>
      </c>
      <c r="AC5" s="14">
        <v>5662531</v>
      </c>
      <c r="AD5" s="30">
        <v>5679621</v>
      </c>
      <c r="AE5" s="30">
        <v>5712656</v>
      </c>
      <c r="AF5" s="30">
        <v>5717068</v>
      </c>
      <c r="AG5" s="191">
        <v>5722860</v>
      </c>
      <c r="AH5" s="14">
        <v>5755698</v>
      </c>
      <c r="AI5" s="14">
        <v>5784452.2699999996</v>
      </c>
      <c r="AJ5" s="14">
        <v>5788218</v>
      </c>
      <c r="AK5" s="14">
        <v>5809589</v>
      </c>
      <c r="AL5" s="14">
        <v>5810594</v>
      </c>
      <c r="AM5" s="14">
        <v>5830621</v>
      </c>
      <c r="AN5" s="14">
        <v>5839817</v>
      </c>
      <c r="AO5" s="14">
        <v>5827912</v>
      </c>
      <c r="AP5" s="14">
        <v>5913122</v>
      </c>
      <c r="AQ5" s="14">
        <v>5983835</v>
      </c>
      <c r="AR5" s="14">
        <v>5980848</v>
      </c>
      <c r="AS5" s="14">
        <v>5977909.6500000004</v>
      </c>
      <c r="AT5" s="14">
        <v>6015375</v>
      </c>
      <c r="AU5" s="14">
        <v>6032636</v>
      </c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</row>
    <row r="6" spans="1:134">
      <c r="A6" s="193" t="s">
        <v>157</v>
      </c>
      <c r="C6" s="14">
        <f>+SUM([1]Hoja1!$C$5:$C$14)</f>
        <v>1357753.24</v>
      </c>
      <c r="D6" s="14">
        <f>+SUM([1]Hoja1!$G$5:$G$14)</f>
        <v>1407799.05</v>
      </c>
      <c r="E6" s="14">
        <f>+SUM([1]Hoja1!$K$5:$K$14)</f>
        <v>1431177.06</v>
      </c>
      <c r="F6" s="14">
        <f>+SUM([1]Hoja1!$O$5:$O$14)</f>
        <v>1471423.69</v>
      </c>
      <c r="G6" s="14">
        <f>+SUM([1]Hoja1!$S$5:$S$14)</f>
        <v>1481753.77</v>
      </c>
      <c r="H6" s="14">
        <f>+SUM([1]Hoja1!$W$5:$W$14)</f>
        <v>1426308.56</v>
      </c>
      <c r="I6" s="14">
        <f>+SUM([1]Hoja1!$AA$5:$AA$14)</f>
        <v>1536227.75</v>
      </c>
      <c r="J6" s="14">
        <f>+SUM([1]Hoja1!$AE$5:$AE$14)</f>
        <v>1541109.96</v>
      </c>
      <c r="K6" s="14">
        <f>+SUM([1]Hoja1!$AI$5:$AI$14)</f>
        <v>1632392.57</v>
      </c>
      <c r="L6" s="14">
        <f>+SUM([1]Hoja1!$AM$5:$AM$14)</f>
        <v>1569038.42</v>
      </c>
      <c r="M6" s="14">
        <f>+SUM([1]Hoja1!$AQ$5:$AQ$14)</f>
        <v>1870900.6600000001</v>
      </c>
      <c r="N6" s="14">
        <f>+SUM([1]Hoja1!$AU$5:$AU$14)</f>
        <v>1944468.4600000002</v>
      </c>
      <c r="O6" s="14">
        <f>+SUM([1]Hoja1!$C$34:$C$43)</f>
        <v>1858720.16</v>
      </c>
      <c r="P6" s="14">
        <f>+SUM([1]Hoja1!$G$34:$G$43)</f>
        <v>1883737.71</v>
      </c>
      <c r="Q6" s="14">
        <f>+SUM([1]Hoja1!$K$34:$K$43)</f>
        <v>2918663.8200000003</v>
      </c>
      <c r="R6" s="14">
        <f>+SUM([1]Hoja1!$O$34:$O$43)</f>
        <v>2959357.2800000003</v>
      </c>
      <c r="S6" s="14">
        <f>+SUM([1]Hoja1!$S$34:$S$43)</f>
        <v>2815411.94</v>
      </c>
      <c r="T6" s="14">
        <f>+SUM([1]Hoja1!$W$34:$W$43)</f>
        <v>2714321.8000000003</v>
      </c>
      <c r="U6" s="14">
        <f>+SUM([1]Hoja1!$AA$34:$AA$43)</f>
        <v>2594383.33</v>
      </c>
      <c r="V6" s="14">
        <f>+SUM([1]Hoja1!$AE$34:$AE$43)</f>
        <v>2597091.9799999995</v>
      </c>
      <c r="W6" s="14">
        <f>+SUM([1]Hoja1!$AI$34:$AI$43)</f>
        <v>2609184.6099999994</v>
      </c>
      <c r="X6" s="14">
        <f>+SUM([1]Hoja1!$AM$34:$AM$43)</f>
        <v>2818613.06</v>
      </c>
      <c r="Y6" s="14">
        <f>+SUM([1]Hoja1!$AQ$34:$AQ$43)</f>
        <v>2832499.75</v>
      </c>
      <c r="Z6" s="14">
        <f>+SUM([1]Hoja1!$AU$34:$AU$43)</f>
        <v>2718465.82</v>
      </c>
      <c r="AA6" s="14">
        <f>+SUM([1]Hoja1!$C$63:$C$72)</f>
        <v>2751358.07</v>
      </c>
      <c r="AB6" s="14">
        <f>+SUM([1]Hoja1!$G$63:$G$72)</f>
        <v>2755395.0599999996</v>
      </c>
      <c r="AC6" s="14">
        <f>+SUM([1]Hoja1!$K$63:$K$72)</f>
        <v>2870041.6899999995</v>
      </c>
      <c r="AD6" s="14">
        <f>+SUM([1]Hoja1!$O$63:$O$72)</f>
        <v>2770132.3</v>
      </c>
      <c r="AE6" s="14">
        <f>+SUM([1]Hoja1!$S$63:$S$72)</f>
        <v>2787584.69</v>
      </c>
      <c r="AF6" s="14">
        <f>+SUM([1]Hoja1!$W$63:$W$72)</f>
        <v>2891134.0199999996</v>
      </c>
      <c r="AG6" s="14">
        <f>+SUM([1]Hoja1!$AA$63:$AA$72)</f>
        <v>2902646.3099999996</v>
      </c>
      <c r="AH6" s="14">
        <f>+SUM([1]Hoja1!$AE$63:$AE$72)</f>
        <v>2795015.38</v>
      </c>
      <c r="AI6" s="14">
        <f>+SUM([1]Hoja1!$AI$63:$AI$72)</f>
        <v>2890866.5200000005</v>
      </c>
      <c r="AJ6" s="14">
        <f>+SUM([1]Hoja1!$AM$63:$AM$72)</f>
        <v>3140779.5999999996</v>
      </c>
      <c r="AK6" s="14">
        <f>+SUM([1]Hoja1!$AQ$63:$AQ$72)</f>
        <v>3223281.0300000003</v>
      </c>
      <c r="AL6" s="14">
        <f>+SUM([1]Hoja1!$AU$63:$AU$72)</f>
        <v>3205800.6600000006</v>
      </c>
      <c r="AM6" s="26">
        <v>3029302</v>
      </c>
      <c r="AN6" s="26">
        <v>2946360</v>
      </c>
      <c r="AO6" s="26">
        <v>2980461</v>
      </c>
      <c r="AP6" s="26">
        <v>2748999</v>
      </c>
      <c r="AQ6" s="86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</row>
    <row r="7" spans="1:134">
      <c r="A7" s="1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</row>
    <row r="8" spans="1:134">
      <c r="A8" s="3" t="s">
        <v>200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27"/>
      <c r="R8" s="14"/>
      <c r="S8" s="14"/>
      <c r="T8" s="14"/>
      <c r="U8" s="14"/>
      <c r="V8" s="14"/>
      <c r="W8" s="14"/>
      <c r="X8" s="14"/>
      <c r="Y8" s="14"/>
      <c r="Z8" s="14"/>
      <c r="AA8" s="28"/>
      <c r="AB8" s="28"/>
      <c r="AC8" s="28"/>
      <c r="AD8" s="28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</row>
    <row r="9" spans="1:134">
      <c r="A9" s="9" t="s">
        <v>166</v>
      </c>
      <c r="C9" s="14">
        <v>6806519.9900000002</v>
      </c>
      <c r="D9" s="14">
        <v>6865377.8200000003</v>
      </c>
      <c r="E9" s="14">
        <v>6082409.04</v>
      </c>
      <c r="F9" s="14">
        <v>6160740.6399999997</v>
      </c>
      <c r="G9" s="14">
        <v>6173476.0099999998</v>
      </c>
      <c r="H9" s="14">
        <v>6495231.0899999999</v>
      </c>
      <c r="I9" s="14">
        <v>6292350.1200000001</v>
      </c>
      <c r="J9" s="31">
        <v>6706765.5999999996</v>
      </c>
      <c r="K9" s="14">
        <v>7150251.1900000004</v>
      </c>
      <c r="L9" s="14">
        <v>7233955.6699999999</v>
      </c>
      <c r="M9" s="14">
        <v>7476043.4800000004</v>
      </c>
      <c r="N9" s="14">
        <v>7008482.3600000003</v>
      </c>
      <c r="O9" s="23">
        <v>7225937.4299999997</v>
      </c>
      <c r="P9" s="23">
        <v>7148887.8799999999</v>
      </c>
      <c r="Q9" s="23">
        <v>6346076.5499999998</v>
      </c>
      <c r="R9" s="14">
        <v>6306676.1699999999</v>
      </c>
      <c r="S9" s="14">
        <v>6698260.9900000002</v>
      </c>
      <c r="T9" s="14">
        <v>7249532.21</v>
      </c>
      <c r="U9" s="14">
        <v>7075863.1699999999</v>
      </c>
      <c r="V9" s="14">
        <v>7707482.3799999999</v>
      </c>
      <c r="W9" s="14">
        <v>8149711.4400000004</v>
      </c>
      <c r="X9" s="14">
        <v>8606732.8599999994</v>
      </c>
      <c r="Y9" s="14">
        <v>8956243.1500000004</v>
      </c>
      <c r="Z9" s="14">
        <v>8514970.3699999992</v>
      </c>
      <c r="AA9" s="28">
        <v>8551258.5</v>
      </c>
      <c r="AB9" s="31">
        <v>8865988.3800000008</v>
      </c>
      <c r="AC9" s="28">
        <v>8175850.7800000003</v>
      </c>
      <c r="AD9" s="28">
        <v>8480538.3399999999</v>
      </c>
      <c r="AE9" s="31">
        <v>9246018.4700000007</v>
      </c>
      <c r="AF9" s="31">
        <v>9510318.3100000005</v>
      </c>
      <c r="AG9" s="31">
        <v>9022622.1099999994</v>
      </c>
      <c r="AH9" s="26">
        <v>9800861.2899999991</v>
      </c>
      <c r="AI9" s="203">
        <v>16797458.559999999</v>
      </c>
      <c r="AJ9" s="203">
        <v>17238053.559999999</v>
      </c>
      <c r="AK9" s="202">
        <v>17041297.609999999</v>
      </c>
      <c r="AL9" s="203">
        <v>16827047.050000001</v>
      </c>
      <c r="AM9" s="199">
        <v>16999437.760000002</v>
      </c>
      <c r="AN9" s="199">
        <v>16719303.34</v>
      </c>
      <c r="AO9" s="199">
        <v>16025578.24</v>
      </c>
      <c r="AP9" s="199">
        <v>16172386.58</v>
      </c>
      <c r="AQ9" s="199">
        <v>16596306.43</v>
      </c>
      <c r="AR9" s="199">
        <v>16411157.84</v>
      </c>
      <c r="AS9" s="199">
        <v>16290326.890000001</v>
      </c>
      <c r="AT9" s="199">
        <v>17142832.559999999</v>
      </c>
      <c r="AU9" s="199">
        <v>17478238.390000001</v>
      </c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</row>
    <row r="10" spans="1:134">
      <c r="A10" s="9" t="s">
        <v>150</v>
      </c>
      <c r="C10" s="14">
        <v>0</v>
      </c>
      <c r="D10" s="14">
        <v>70457.09</v>
      </c>
      <c r="E10" s="14">
        <v>7054.16</v>
      </c>
      <c r="F10" s="14">
        <v>56690.06</v>
      </c>
      <c r="G10" s="14">
        <v>0</v>
      </c>
      <c r="H10" s="14">
        <v>101694.83</v>
      </c>
      <c r="I10" s="14">
        <v>0</v>
      </c>
      <c r="J10" s="29">
        <v>0</v>
      </c>
      <c r="K10" s="14">
        <v>195242.76</v>
      </c>
      <c r="L10" s="14">
        <v>0</v>
      </c>
      <c r="M10" s="14">
        <v>132687.38</v>
      </c>
      <c r="N10" s="14">
        <v>0</v>
      </c>
      <c r="O10" s="23">
        <v>0</v>
      </c>
      <c r="P10" s="23">
        <v>189889.7</v>
      </c>
      <c r="Q10" s="23">
        <v>0</v>
      </c>
      <c r="R10" s="14">
        <v>191416.38</v>
      </c>
      <c r="S10" s="14">
        <v>0</v>
      </c>
      <c r="T10" s="14">
        <v>28683.05</v>
      </c>
      <c r="U10" s="14">
        <v>0</v>
      </c>
      <c r="V10" s="14">
        <v>3207.71</v>
      </c>
      <c r="W10" s="14">
        <v>314204.25</v>
      </c>
      <c r="X10" s="14">
        <v>0</v>
      </c>
      <c r="Y10" s="14">
        <v>76157.23</v>
      </c>
      <c r="Z10" s="14">
        <v>0</v>
      </c>
      <c r="AA10" s="28">
        <v>3121.4</v>
      </c>
      <c r="AB10" s="31">
        <v>126450.89</v>
      </c>
      <c r="AC10" s="28">
        <v>2891.96</v>
      </c>
      <c r="AD10" s="28">
        <v>50326.879999999997</v>
      </c>
      <c r="AE10" s="31">
        <v>2655.05</v>
      </c>
      <c r="AF10" s="31">
        <v>185037.68</v>
      </c>
      <c r="AG10" s="31">
        <v>0</v>
      </c>
      <c r="AH10" s="26">
        <v>0</v>
      </c>
      <c r="AI10" s="203">
        <v>278875.56</v>
      </c>
      <c r="AJ10" s="203">
        <v>0</v>
      </c>
      <c r="AK10" s="202">
        <v>434129.89</v>
      </c>
      <c r="AL10" s="204">
        <v>0</v>
      </c>
      <c r="AM10" s="200">
        <v>0</v>
      </c>
      <c r="AN10" s="199">
        <v>326341.43</v>
      </c>
      <c r="AO10" s="199">
        <v>9910.51</v>
      </c>
      <c r="AP10" s="199">
        <v>93395.92</v>
      </c>
      <c r="AQ10" s="199">
        <v>765.97</v>
      </c>
      <c r="AR10" s="199">
        <v>286595.59999999998</v>
      </c>
      <c r="AS10" s="201">
        <v>0</v>
      </c>
      <c r="AT10" s="201">
        <v>0</v>
      </c>
      <c r="AU10" s="199">
        <v>109781.48</v>
      </c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</row>
    <row r="11" spans="1:134">
      <c r="A11" s="9" t="s">
        <v>167</v>
      </c>
      <c r="C11" s="14">
        <v>145218.32999999999</v>
      </c>
      <c r="D11" s="14">
        <v>25915.17</v>
      </c>
      <c r="E11" s="14">
        <v>104558.35</v>
      </c>
      <c r="F11" s="14">
        <v>84814.59</v>
      </c>
      <c r="G11" s="14">
        <v>235887.37</v>
      </c>
      <c r="H11" s="14">
        <v>76986.720000000001</v>
      </c>
      <c r="I11" s="14">
        <v>61642.1</v>
      </c>
      <c r="J11" s="31">
        <v>214049.04</v>
      </c>
      <c r="K11" s="14">
        <v>874.39</v>
      </c>
      <c r="L11" s="14">
        <v>267923.94</v>
      </c>
      <c r="M11" s="14">
        <v>152207.41</v>
      </c>
      <c r="N11" s="14">
        <v>182323.46</v>
      </c>
      <c r="O11" s="23">
        <v>163733.96</v>
      </c>
      <c r="P11" s="23">
        <v>147955.32999999999</v>
      </c>
      <c r="Q11" s="23">
        <v>195678.81</v>
      </c>
      <c r="R11" s="14">
        <v>101643.01</v>
      </c>
      <c r="S11" s="14">
        <v>123309.19</v>
      </c>
      <c r="T11" s="14">
        <v>54674.19</v>
      </c>
      <c r="U11" s="14">
        <v>186890.83</v>
      </c>
      <c r="V11" s="14">
        <v>212007.65</v>
      </c>
      <c r="W11" s="14">
        <v>73871.039999999994</v>
      </c>
      <c r="X11" s="14">
        <v>163482.82</v>
      </c>
      <c r="Y11" s="14">
        <v>96972.95</v>
      </c>
      <c r="Z11" s="14">
        <v>144606.37</v>
      </c>
      <c r="AA11" s="28">
        <v>292708.44</v>
      </c>
      <c r="AB11" s="31">
        <v>19670.060000000001</v>
      </c>
      <c r="AC11" s="28">
        <v>131802.25</v>
      </c>
      <c r="AD11" s="28">
        <v>79005.509999999995</v>
      </c>
      <c r="AE11" s="31">
        <v>79964.570000000007</v>
      </c>
      <c r="AF11" s="31">
        <v>39387.339999999997</v>
      </c>
      <c r="AG11" s="31">
        <v>343263.75</v>
      </c>
      <c r="AH11" s="26">
        <v>234726.59</v>
      </c>
      <c r="AI11" s="203">
        <v>136337.22</v>
      </c>
      <c r="AJ11" s="203">
        <v>346412.21</v>
      </c>
      <c r="AK11" s="202">
        <v>270283.53999999998</v>
      </c>
      <c r="AL11" s="203">
        <v>285100.92</v>
      </c>
      <c r="AM11" s="199">
        <v>274248.06</v>
      </c>
      <c r="AN11" s="199">
        <v>187433.77</v>
      </c>
      <c r="AO11" s="199">
        <v>234415.65</v>
      </c>
      <c r="AP11" s="199">
        <v>145771.51</v>
      </c>
      <c r="AQ11" s="199">
        <v>155491.59</v>
      </c>
      <c r="AR11" s="199">
        <v>57762.69</v>
      </c>
      <c r="AS11" s="199">
        <v>232890.56</v>
      </c>
      <c r="AT11" s="199">
        <v>56974.79</v>
      </c>
      <c r="AU11" s="199">
        <v>1518.63</v>
      </c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</row>
    <row r="12" spans="1:134">
      <c r="A12" s="9" t="s">
        <v>168</v>
      </c>
      <c r="C12" s="14">
        <v>4889.03</v>
      </c>
      <c r="D12" s="14">
        <v>636.20000000000005</v>
      </c>
      <c r="E12" s="14">
        <v>8394</v>
      </c>
      <c r="F12" s="14">
        <v>8118.46</v>
      </c>
      <c r="G12" s="14">
        <v>141378.37</v>
      </c>
      <c r="H12" s="14">
        <v>26644.7</v>
      </c>
      <c r="I12" s="14">
        <v>41572.86</v>
      </c>
      <c r="J12" s="31">
        <v>44934.91</v>
      </c>
      <c r="K12" s="14">
        <v>73978.33</v>
      </c>
      <c r="L12" s="14">
        <v>54000.46</v>
      </c>
      <c r="M12" s="14">
        <v>130667.61</v>
      </c>
      <c r="N12" s="14">
        <v>57551.06</v>
      </c>
      <c r="O12" s="23">
        <v>38307.46</v>
      </c>
      <c r="P12" s="23">
        <v>18525.21</v>
      </c>
      <c r="Q12" s="23">
        <v>57273.67</v>
      </c>
      <c r="R12" s="14">
        <v>114197.01</v>
      </c>
      <c r="S12" s="14">
        <v>167929.83</v>
      </c>
      <c r="T12" s="14">
        <v>94199.8</v>
      </c>
      <c r="U12" s="14">
        <v>20596.23</v>
      </c>
      <c r="V12" s="14">
        <v>15987.4</v>
      </c>
      <c r="W12" s="14">
        <v>32673.72</v>
      </c>
      <c r="X12" s="14">
        <v>218117.08</v>
      </c>
      <c r="Y12" s="14">
        <v>168601.4</v>
      </c>
      <c r="Z12" s="14">
        <v>95767.08</v>
      </c>
      <c r="AA12" s="28">
        <v>144061.29999999999</v>
      </c>
      <c r="AB12" s="31">
        <v>32565.86</v>
      </c>
      <c r="AC12" s="28">
        <v>8308.73</v>
      </c>
      <c r="AD12" s="28">
        <v>51794.37</v>
      </c>
      <c r="AE12" s="31">
        <v>89009.5</v>
      </c>
      <c r="AF12" s="31">
        <v>33116.81</v>
      </c>
      <c r="AG12" s="31">
        <v>62607.63</v>
      </c>
      <c r="AH12" s="26">
        <v>105456.07</v>
      </c>
      <c r="AI12" s="203">
        <v>111742.46</v>
      </c>
      <c r="AJ12" s="203">
        <v>170816.06</v>
      </c>
      <c r="AK12" s="202">
        <v>169565.95</v>
      </c>
      <c r="AL12" s="203">
        <v>77220.240000000005</v>
      </c>
      <c r="AM12" s="199">
        <v>111934.62</v>
      </c>
      <c r="AN12" s="199">
        <v>113452.05</v>
      </c>
      <c r="AO12" s="199">
        <v>117224.92</v>
      </c>
      <c r="AP12" s="199">
        <v>51799.75</v>
      </c>
      <c r="AQ12" s="199">
        <v>49433.31</v>
      </c>
      <c r="AR12" s="199">
        <v>71426.73</v>
      </c>
      <c r="AS12" s="199">
        <v>2286.4899999999998</v>
      </c>
      <c r="AT12" s="199">
        <v>1651.88</v>
      </c>
      <c r="AU12" s="199">
        <v>0</v>
      </c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</row>
    <row r="13" spans="1:134">
      <c r="A13" s="9" t="s">
        <v>169</v>
      </c>
      <c r="C13" s="14">
        <v>20700.830000000002</v>
      </c>
      <c r="D13" s="14">
        <v>19689.189999999999</v>
      </c>
      <c r="E13" s="14">
        <v>19510.150000000001</v>
      </c>
      <c r="F13" s="14">
        <v>19644.560000000001</v>
      </c>
      <c r="G13" s="14">
        <v>25607.74</v>
      </c>
      <c r="H13" s="14">
        <v>27244.97</v>
      </c>
      <c r="I13" s="14">
        <v>24927.57</v>
      </c>
      <c r="J13" s="31">
        <v>23342.080000000002</v>
      </c>
      <c r="K13" s="14">
        <v>46586.09</v>
      </c>
      <c r="L13" s="14">
        <v>47926.01</v>
      </c>
      <c r="M13" s="14">
        <v>49509.24</v>
      </c>
      <c r="N13" s="14">
        <v>49254.86</v>
      </c>
      <c r="O13" s="23">
        <v>62577.43</v>
      </c>
      <c r="P13" s="23">
        <v>60340.06</v>
      </c>
      <c r="Q13" s="23">
        <v>58180.05</v>
      </c>
      <c r="R13" s="14">
        <v>32886.959999999999</v>
      </c>
      <c r="S13" s="14">
        <v>18628.93</v>
      </c>
      <c r="T13" s="14">
        <v>14563.95</v>
      </c>
      <c r="U13" s="14">
        <v>84934.18</v>
      </c>
      <c r="V13" s="14">
        <v>75941.25</v>
      </c>
      <c r="W13" s="14">
        <v>75941.25</v>
      </c>
      <c r="X13" s="14">
        <v>62754.879999999997</v>
      </c>
      <c r="Y13" s="14">
        <v>66503.69</v>
      </c>
      <c r="Z13" s="14">
        <v>56503.11</v>
      </c>
      <c r="AA13" s="28">
        <v>70648.009999999995</v>
      </c>
      <c r="AB13" s="31">
        <v>66538.12</v>
      </c>
      <c r="AC13" s="28">
        <v>77616.83</v>
      </c>
      <c r="AD13" s="28">
        <v>85925.56</v>
      </c>
      <c r="AE13" s="31">
        <v>68770.31</v>
      </c>
      <c r="AF13" s="31">
        <v>112275.56</v>
      </c>
      <c r="AG13" s="31">
        <v>52847.92</v>
      </c>
      <c r="AH13" s="26">
        <v>56331.45</v>
      </c>
      <c r="AI13" s="203">
        <v>77811.679999999993</v>
      </c>
      <c r="AJ13" s="203">
        <v>95306.53</v>
      </c>
      <c r="AK13" s="202">
        <v>138886.82999999999</v>
      </c>
      <c r="AL13" s="203">
        <v>193591.05</v>
      </c>
      <c r="AM13" s="199">
        <v>150566.67000000001</v>
      </c>
      <c r="AN13" s="199">
        <v>181768.35</v>
      </c>
      <c r="AO13" s="199">
        <v>221602.09</v>
      </c>
      <c r="AP13" s="199">
        <v>249041.4</v>
      </c>
      <c r="AQ13" s="199">
        <v>196877.26</v>
      </c>
      <c r="AR13" s="199">
        <v>223866.83</v>
      </c>
      <c r="AS13" s="199">
        <v>195371.9</v>
      </c>
      <c r="AT13" s="199">
        <v>194429.22</v>
      </c>
      <c r="AU13" s="199">
        <v>193806.2</v>
      </c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</row>
    <row r="14" spans="1:134">
      <c r="A14" s="32" t="s">
        <v>248</v>
      </c>
      <c r="C14" s="14">
        <v>6977328.1799999997</v>
      </c>
      <c r="D14" s="14">
        <v>6982075.4699999997</v>
      </c>
      <c r="E14" s="14">
        <v>6221925.7000000002</v>
      </c>
      <c r="F14" s="14">
        <v>6330008.3099999996</v>
      </c>
      <c r="G14" s="14">
        <v>6576349.4900000002</v>
      </c>
      <c r="H14" s="14">
        <v>6727802.3099999996</v>
      </c>
      <c r="I14" s="14">
        <v>6420492.6500000004</v>
      </c>
      <c r="J14" s="31">
        <v>6989091.6299999999</v>
      </c>
      <c r="K14" s="14">
        <v>7466932.7599999998</v>
      </c>
      <c r="L14" s="14">
        <v>7603806.0800000001</v>
      </c>
      <c r="M14" s="14">
        <v>7941115.1200000001</v>
      </c>
      <c r="N14" s="14">
        <v>7297611.7400000002</v>
      </c>
      <c r="O14" s="23">
        <v>7490556.2800000003</v>
      </c>
      <c r="P14" s="23">
        <v>7565598.1799999997</v>
      </c>
      <c r="Q14" s="23">
        <v>6657209.0800000001</v>
      </c>
      <c r="R14" s="14">
        <v>6746819.5300000003</v>
      </c>
      <c r="S14" s="14">
        <v>7008128.9400000004</v>
      </c>
      <c r="T14" s="14">
        <v>7441653.2000000002</v>
      </c>
      <c r="U14" s="14">
        <v>7368284.4100000001</v>
      </c>
      <c r="V14" s="14">
        <v>8014626.3899999997</v>
      </c>
      <c r="W14" s="14">
        <v>8646401.6999999993</v>
      </c>
      <c r="X14" s="14">
        <v>9051087.6400000006</v>
      </c>
      <c r="Y14" s="14">
        <v>9364478.4199999999</v>
      </c>
      <c r="Z14" s="14">
        <v>8811846.9299999997</v>
      </c>
      <c r="AA14" s="28">
        <v>9061797.6500000004</v>
      </c>
      <c r="AB14" s="87">
        <v>9111213.3100000005</v>
      </c>
      <c r="AC14" s="28">
        <v>8396470.5500000007</v>
      </c>
      <c r="AD14" s="28">
        <v>8747590.6600000001</v>
      </c>
      <c r="AE14" s="31">
        <v>9486417.9000000004</v>
      </c>
      <c r="AF14" s="31">
        <v>9880135.7000000011</v>
      </c>
      <c r="AG14" s="31">
        <v>9481341.4100000001</v>
      </c>
      <c r="AH14" s="26">
        <v>10197375.4</v>
      </c>
      <c r="AI14" s="203">
        <v>17402225.48</v>
      </c>
      <c r="AJ14" s="203">
        <v>17850588.359999999</v>
      </c>
      <c r="AK14" s="202">
        <v>18054163.82</v>
      </c>
      <c r="AL14" s="203">
        <v>17382959.260000002</v>
      </c>
      <c r="AM14" s="199">
        <v>17536187.109999999</v>
      </c>
      <c r="AN14" s="199">
        <v>17528298.940000001</v>
      </c>
      <c r="AO14" s="199">
        <v>16608731.41</v>
      </c>
      <c r="AP14" s="199">
        <v>16712395.16</v>
      </c>
      <c r="AQ14" s="199">
        <v>16998874.559999999</v>
      </c>
      <c r="AR14" s="199">
        <v>17050809.690000001</v>
      </c>
      <c r="AS14" s="199">
        <v>16720875.84</v>
      </c>
      <c r="AT14" s="199">
        <v>17395888.449999999</v>
      </c>
      <c r="AU14" s="199">
        <v>17783344.699999999</v>
      </c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</row>
    <row r="15" spans="1:134">
      <c r="A15" s="1"/>
      <c r="C15" s="14"/>
      <c r="D15" s="14"/>
      <c r="E15" s="14"/>
      <c r="F15" s="14"/>
      <c r="G15" s="14"/>
      <c r="H15" s="14"/>
      <c r="I15" s="14"/>
      <c r="J15" s="25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28"/>
      <c r="AB15" s="28"/>
      <c r="AC15" s="28"/>
      <c r="AD15" s="28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</row>
    <row r="16" spans="1:134">
      <c r="A16" s="9" t="s">
        <v>171</v>
      </c>
      <c r="C16" s="14">
        <v>13</v>
      </c>
      <c r="D16" s="14">
        <v>13</v>
      </c>
      <c r="E16" s="14">
        <v>13</v>
      </c>
      <c r="F16" s="14">
        <v>13</v>
      </c>
      <c r="G16" s="14">
        <v>14</v>
      </c>
      <c r="H16" s="14">
        <v>14</v>
      </c>
      <c r="I16" s="22"/>
      <c r="J16" s="22"/>
      <c r="K16" s="14">
        <v>18</v>
      </c>
      <c r="L16" s="14">
        <v>18</v>
      </c>
      <c r="M16" s="14">
        <v>18</v>
      </c>
      <c r="N16" s="14">
        <v>18</v>
      </c>
      <c r="O16" s="14">
        <v>17</v>
      </c>
      <c r="P16" s="14">
        <v>17</v>
      </c>
      <c r="Q16" s="14">
        <v>17</v>
      </c>
      <c r="R16" s="14">
        <v>17</v>
      </c>
      <c r="S16" s="14">
        <v>18</v>
      </c>
      <c r="T16" s="14">
        <v>18</v>
      </c>
      <c r="U16" s="14">
        <v>17</v>
      </c>
      <c r="V16" s="14">
        <v>16</v>
      </c>
      <c r="W16" s="14">
        <v>17</v>
      </c>
      <c r="X16" s="14">
        <v>18</v>
      </c>
      <c r="Y16" s="14">
        <v>18</v>
      </c>
      <c r="Z16" s="14">
        <v>18</v>
      </c>
      <c r="AA16" s="14">
        <v>19</v>
      </c>
      <c r="AB16" s="14">
        <v>19</v>
      </c>
      <c r="AC16" s="14">
        <v>18</v>
      </c>
      <c r="AD16" s="14">
        <v>17</v>
      </c>
      <c r="AE16" s="14">
        <v>17</v>
      </c>
      <c r="AF16" s="14">
        <v>17</v>
      </c>
      <c r="AG16" s="26">
        <v>19</v>
      </c>
      <c r="AH16" s="26">
        <v>19</v>
      </c>
      <c r="AI16" s="26">
        <f>+AJ16</f>
        <v>17</v>
      </c>
      <c r="AJ16" s="26">
        <f>+AK16</f>
        <v>17</v>
      </c>
      <c r="AK16" s="26">
        <v>17</v>
      </c>
      <c r="AL16" s="26">
        <v>17</v>
      </c>
      <c r="AM16" s="195">
        <v>18</v>
      </c>
      <c r="AN16" s="195">
        <v>17</v>
      </c>
      <c r="AO16" s="195">
        <v>18</v>
      </c>
      <c r="AP16" s="195">
        <v>17</v>
      </c>
      <c r="AQ16" s="86"/>
      <c r="AR16" s="86">
        <v>18</v>
      </c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</row>
    <row r="17" spans="1:88">
      <c r="A17" s="9" t="s">
        <v>172</v>
      </c>
      <c r="C17" s="14">
        <v>1725</v>
      </c>
      <c r="D17" s="14">
        <v>1729</v>
      </c>
      <c r="E17" s="14">
        <v>1724</v>
      </c>
      <c r="F17" s="14">
        <v>1722</v>
      </c>
      <c r="G17" s="14">
        <v>1729</v>
      </c>
      <c r="H17" s="14">
        <v>1702</v>
      </c>
      <c r="I17" s="22"/>
      <c r="J17" s="22"/>
      <c r="K17" s="14">
        <v>1679</v>
      </c>
      <c r="L17" s="14">
        <v>1686</v>
      </c>
      <c r="M17" s="14">
        <v>1682</v>
      </c>
      <c r="N17" s="14">
        <v>1682</v>
      </c>
      <c r="O17" s="14">
        <v>1682</v>
      </c>
      <c r="P17" s="14">
        <v>1670</v>
      </c>
      <c r="Q17" s="14">
        <v>1616</v>
      </c>
      <c r="R17" s="14">
        <v>1601</v>
      </c>
      <c r="S17" s="14">
        <v>1595</v>
      </c>
      <c r="T17" s="14">
        <v>1594</v>
      </c>
      <c r="U17" s="14">
        <v>1587</v>
      </c>
      <c r="V17" s="14">
        <v>1579</v>
      </c>
      <c r="W17" s="14">
        <v>1583</v>
      </c>
      <c r="X17" s="14">
        <v>1588</v>
      </c>
      <c r="Y17" s="14">
        <v>1592</v>
      </c>
      <c r="Z17" s="14">
        <v>1603</v>
      </c>
      <c r="AA17" s="14">
        <v>1608</v>
      </c>
      <c r="AB17" s="14">
        <v>1609</v>
      </c>
      <c r="AC17" s="14">
        <v>1609</v>
      </c>
      <c r="AD17" s="14">
        <v>1608</v>
      </c>
      <c r="AE17" s="14">
        <v>1609</v>
      </c>
      <c r="AF17" s="14">
        <v>1620</v>
      </c>
      <c r="AG17" s="26">
        <f>1350+265</f>
        <v>1615</v>
      </c>
      <c r="AH17" s="26">
        <v>1613</v>
      </c>
      <c r="AI17" s="26">
        <v>1643</v>
      </c>
      <c r="AJ17" s="26">
        <v>1586</v>
      </c>
      <c r="AK17" s="26">
        <v>1609</v>
      </c>
      <c r="AL17" s="26">
        <v>1655</v>
      </c>
      <c r="AM17" s="195">
        <v>1631</v>
      </c>
      <c r="AN17" s="195">
        <v>1633</v>
      </c>
      <c r="AO17" s="195">
        <v>1626</v>
      </c>
      <c r="AP17" s="195">
        <v>1627</v>
      </c>
      <c r="AQ17" s="86"/>
      <c r="AR17" s="86">
        <v>1598</v>
      </c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</row>
    <row r="18" spans="1:88">
      <c r="A18" s="9" t="s">
        <v>201</v>
      </c>
      <c r="C18" s="14">
        <v>6977328</v>
      </c>
      <c r="D18" s="14">
        <v>6982074.6600000001</v>
      </c>
      <c r="E18" s="14">
        <v>6221926</v>
      </c>
      <c r="F18" s="14">
        <v>6330008</v>
      </c>
      <c r="G18" s="14">
        <v>6576349.4900000002</v>
      </c>
      <c r="H18" s="14">
        <v>6727802</v>
      </c>
      <c r="I18" s="22"/>
      <c r="J18" s="22"/>
      <c r="K18" s="14">
        <v>7466932.7599999998</v>
      </c>
      <c r="L18" s="14">
        <v>7603807</v>
      </c>
      <c r="M18" s="14">
        <v>7941115.1200000001</v>
      </c>
      <c r="N18" s="14">
        <v>7297611.7399999993</v>
      </c>
      <c r="O18" s="14">
        <v>7490556.2800000003</v>
      </c>
      <c r="P18" s="14">
        <v>7565598</v>
      </c>
      <c r="Q18" s="14">
        <v>6657209.0800000001</v>
      </c>
      <c r="R18" s="14">
        <v>6746819</v>
      </c>
      <c r="S18" s="14">
        <v>7008128.9400000004</v>
      </c>
      <c r="T18" s="14">
        <v>7441653</v>
      </c>
      <c r="U18" s="14">
        <v>7368285</v>
      </c>
      <c r="V18" s="14">
        <v>8014626</v>
      </c>
      <c r="W18" s="14">
        <v>8646401.6999999993</v>
      </c>
      <c r="X18" s="14">
        <v>9051087.6400000006</v>
      </c>
      <c r="Y18" s="14">
        <v>9364478.4199999999</v>
      </c>
      <c r="Z18" s="14">
        <v>8811847</v>
      </c>
      <c r="AA18" s="14">
        <v>9061797.6500000004</v>
      </c>
      <c r="AB18" s="14">
        <v>9111213.3100000005</v>
      </c>
      <c r="AC18" s="14">
        <v>8396470.5500000007</v>
      </c>
      <c r="AD18" s="14">
        <v>8747590.6600000001</v>
      </c>
      <c r="AE18" s="30">
        <v>9486417.9000000004</v>
      </c>
      <c r="AF18" s="14">
        <v>9880136</v>
      </c>
      <c r="AG18" s="26">
        <v>9481341.4100000001</v>
      </c>
      <c r="AH18" s="26">
        <v>10197375.4</v>
      </c>
      <c r="AI18" s="26">
        <v>10468501.090000002</v>
      </c>
      <c r="AJ18" s="26">
        <v>10916923.970000001</v>
      </c>
      <c r="AK18" s="26">
        <v>11120629.43</v>
      </c>
      <c r="AL18" s="192">
        <v>10449714.869999999</v>
      </c>
      <c r="AM18" s="195">
        <v>10602663</v>
      </c>
      <c r="AN18" s="195">
        <v>10594695</v>
      </c>
      <c r="AO18" s="195">
        <v>9675097</v>
      </c>
      <c r="AP18" s="195">
        <v>9778191</v>
      </c>
      <c r="AQ18" s="86"/>
      <c r="AR18" s="86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</row>
    <row r="19" spans="1:88">
      <c r="A19" s="9" t="s">
        <v>173</v>
      </c>
      <c r="C19" s="14">
        <v>1991</v>
      </c>
      <c r="D19" s="14">
        <v>1964</v>
      </c>
      <c r="E19" s="14">
        <v>1704</v>
      </c>
      <c r="F19" s="14">
        <v>1698</v>
      </c>
      <c r="G19" s="14">
        <v>1842</v>
      </c>
      <c r="H19" s="14">
        <v>2086</v>
      </c>
      <c r="I19" s="22"/>
      <c r="J19" s="22"/>
      <c r="K19" s="14">
        <v>2101</v>
      </c>
      <c r="L19" s="14">
        <v>2274</v>
      </c>
      <c r="M19" s="14">
        <v>2213</v>
      </c>
      <c r="N19" s="14">
        <v>2128</v>
      </c>
      <c r="O19" s="14">
        <v>2097</v>
      </c>
      <c r="P19" s="14">
        <v>2072</v>
      </c>
      <c r="Q19" s="14">
        <v>1769</v>
      </c>
      <c r="R19" s="14">
        <v>1827</v>
      </c>
      <c r="S19" s="14">
        <v>1852</v>
      </c>
      <c r="T19" s="14">
        <v>1968</v>
      </c>
      <c r="U19" s="14">
        <v>1706</v>
      </c>
      <c r="V19" s="14">
        <v>1904</v>
      </c>
      <c r="W19" s="14">
        <v>2045</v>
      </c>
      <c r="X19" s="14">
        <v>2213</v>
      </c>
      <c r="Y19" s="14">
        <v>2316</v>
      </c>
      <c r="Z19" s="14">
        <v>2196</v>
      </c>
      <c r="AA19" s="14">
        <v>2192</v>
      </c>
      <c r="AB19" s="14">
        <v>2203</v>
      </c>
      <c r="AC19" s="14">
        <v>1967</v>
      </c>
      <c r="AD19" s="14">
        <v>1936</v>
      </c>
      <c r="AE19" s="14">
        <v>2096</v>
      </c>
      <c r="AF19" s="14">
        <v>2328</v>
      </c>
      <c r="AG19" s="26">
        <v>3593</v>
      </c>
      <c r="AH19" s="26">
        <v>2179</v>
      </c>
      <c r="AI19" s="26">
        <v>2219</v>
      </c>
      <c r="AJ19" s="26">
        <v>2306</v>
      </c>
      <c r="AK19" s="26">
        <v>2395</v>
      </c>
      <c r="AL19" s="26">
        <v>2202</v>
      </c>
      <c r="AM19" s="195">
        <v>1064</v>
      </c>
      <c r="AN19" s="195">
        <v>1064</v>
      </c>
      <c r="AO19" s="195">
        <v>1052</v>
      </c>
      <c r="AP19" s="195">
        <v>1038</v>
      </c>
      <c r="AQ19" s="86"/>
      <c r="AR19" s="86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</row>
    <row r="20" spans="1:88">
      <c r="C20" s="14"/>
      <c r="D20" s="14"/>
      <c r="E20" s="14"/>
      <c r="F20" s="14"/>
      <c r="G20" s="14"/>
      <c r="H20" s="14"/>
      <c r="I20" s="22"/>
      <c r="J20" s="22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26"/>
      <c r="AH20" s="26"/>
      <c r="AI20" s="26"/>
      <c r="AJ20" s="26"/>
      <c r="AK20" s="26"/>
      <c r="AL20" s="26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1:88">
      <c r="A21" s="9" t="s">
        <v>179</v>
      </c>
      <c r="C21" s="14"/>
      <c r="D21" s="14"/>
      <c r="E21" s="14"/>
      <c r="F21" s="14"/>
      <c r="G21" s="14"/>
      <c r="H21" s="14"/>
      <c r="I21" s="22"/>
      <c r="J21" s="22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</row>
    <row r="22" spans="1:88" ht="13.8">
      <c r="A22" s="17" t="s">
        <v>174</v>
      </c>
      <c r="B22" s="12"/>
      <c r="C22" s="14">
        <v>22460</v>
      </c>
      <c r="D22" s="14">
        <v>12015</v>
      </c>
      <c r="E22" s="14">
        <v>25686</v>
      </c>
      <c r="F22" s="14">
        <v>29485</v>
      </c>
      <c r="G22" s="14">
        <v>24894</v>
      </c>
      <c r="H22" s="14">
        <v>28414</v>
      </c>
      <c r="I22" s="22"/>
      <c r="J22" s="22"/>
      <c r="K22" s="14">
        <v>22256</v>
      </c>
      <c r="L22" s="14">
        <v>30768</v>
      </c>
      <c r="M22" s="14">
        <v>29837</v>
      </c>
      <c r="N22" s="14">
        <v>48676</v>
      </c>
      <c r="O22" s="14">
        <v>87706</v>
      </c>
      <c r="P22" s="14">
        <v>100448</v>
      </c>
      <c r="Q22" s="14">
        <v>53530</v>
      </c>
      <c r="R22" s="14">
        <v>32099</v>
      </c>
      <c r="S22" s="14">
        <v>75820</v>
      </c>
      <c r="T22" s="14">
        <v>81299</v>
      </c>
      <c r="U22" s="14">
        <v>33805</v>
      </c>
      <c r="V22" s="14">
        <v>27402</v>
      </c>
      <c r="W22" s="14">
        <v>26010</v>
      </c>
      <c r="X22" s="14">
        <v>34682</v>
      </c>
      <c r="Y22" s="14">
        <v>44794</v>
      </c>
      <c r="Z22" s="14">
        <v>19705</v>
      </c>
      <c r="AA22" s="14">
        <v>21882</v>
      </c>
      <c r="AB22" s="14">
        <v>18543</v>
      </c>
      <c r="AC22" s="14">
        <v>28538</v>
      </c>
      <c r="AD22" s="14">
        <v>17546</v>
      </c>
      <c r="AE22" s="30">
        <v>15203</v>
      </c>
      <c r="AF22" s="30">
        <v>34533</v>
      </c>
      <c r="AG22" s="14">
        <f>+'[2]ACTIVOS PONDERADOS'!$D$15</f>
        <v>31071</v>
      </c>
      <c r="AH22" s="14">
        <v>19536</v>
      </c>
      <c r="AI22" s="14">
        <v>18953</v>
      </c>
      <c r="AJ22" s="14">
        <v>14218</v>
      </c>
      <c r="AK22" s="14">
        <v>62825</v>
      </c>
      <c r="AL22" s="14">
        <v>35689</v>
      </c>
      <c r="AM22" s="14">
        <v>32923</v>
      </c>
      <c r="AN22" s="14">
        <v>23626</v>
      </c>
      <c r="AO22" s="14">
        <v>21492</v>
      </c>
      <c r="AP22" s="14">
        <v>30163</v>
      </c>
      <c r="AQ22" s="14">
        <v>29114</v>
      </c>
      <c r="AR22" s="14">
        <v>34886</v>
      </c>
      <c r="AS22" s="30">
        <v>0</v>
      </c>
      <c r="AT22" s="30">
        <v>0</v>
      </c>
      <c r="AU22" s="30">
        <v>0</v>
      </c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</row>
    <row r="23" spans="1:88" ht="13.8">
      <c r="A23" s="17" t="s">
        <v>175</v>
      </c>
      <c r="B23" s="12"/>
      <c r="C23" s="14">
        <v>322731</v>
      </c>
      <c r="D23" s="14">
        <v>187021</v>
      </c>
      <c r="E23" s="14">
        <v>290823</v>
      </c>
      <c r="F23" s="14">
        <v>1239691</v>
      </c>
      <c r="G23" s="14">
        <v>1101615</v>
      </c>
      <c r="H23" s="14">
        <v>859824</v>
      </c>
      <c r="I23" s="22"/>
      <c r="J23" s="22"/>
      <c r="K23" s="14">
        <v>631123</v>
      </c>
      <c r="L23" s="14">
        <v>556637</v>
      </c>
      <c r="M23" s="14">
        <v>868827</v>
      </c>
      <c r="N23" s="14">
        <v>1162015</v>
      </c>
      <c r="O23" s="14">
        <v>2415935</v>
      </c>
      <c r="P23" s="14">
        <v>2134890</v>
      </c>
      <c r="Q23" s="14">
        <v>2507372</v>
      </c>
      <c r="R23" s="14">
        <v>3278482</v>
      </c>
      <c r="S23" s="14">
        <v>2988291</v>
      </c>
      <c r="T23" s="14">
        <v>2246291</v>
      </c>
      <c r="U23" s="14">
        <v>1819400</v>
      </c>
      <c r="V23" s="14">
        <v>1668438</v>
      </c>
      <c r="W23" s="14">
        <v>1212623</v>
      </c>
      <c r="X23" s="14">
        <v>1005236</v>
      </c>
      <c r="Y23" s="14">
        <v>627628</v>
      </c>
      <c r="Z23" s="14">
        <v>444588</v>
      </c>
      <c r="AA23" s="14">
        <v>548106</v>
      </c>
      <c r="AB23" s="14">
        <v>291088</v>
      </c>
      <c r="AC23" s="14">
        <v>508648</v>
      </c>
      <c r="AD23" s="14">
        <v>1368568</v>
      </c>
      <c r="AE23" s="30">
        <v>480261</v>
      </c>
      <c r="AF23" s="30">
        <v>289282</v>
      </c>
      <c r="AG23" s="14">
        <f>+'[2]ACTIVOS PONDERADOS'!$D$39</f>
        <v>382242</v>
      </c>
      <c r="AH23" s="14">
        <v>272857</v>
      </c>
      <c r="AI23" s="14">
        <v>368263</v>
      </c>
      <c r="AJ23" s="14">
        <v>220608</v>
      </c>
      <c r="AK23" s="14">
        <v>499703</v>
      </c>
      <c r="AL23" s="14">
        <v>760660</v>
      </c>
      <c r="AM23" s="14">
        <v>724200</v>
      </c>
      <c r="AN23" s="14">
        <v>579644</v>
      </c>
      <c r="AO23" s="14">
        <v>364269</v>
      </c>
      <c r="AP23" s="14">
        <v>1418944</v>
      </c>
      <c r="AQ23" s="14">
        <v>1133165</v>
      </c>
      <c r="AR23" s="14">
        <v>1106395</v>
      </c>
      <c r="AS23" s="30">
        <v>240470</v>
      </c>
      <c r="AT23" s="30">
        <v>179681.2</v>
      </c>
      <c r="AU23" s="30">
        <v>170529.6</v>
      </c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</row>
    <row r="24" spans="1:88" ht="13.8">
      <c r="A24" s="17" t="s">
        <v>176</v>
      </c>
      <c r="B24" s="12"/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22"/>
      <c r="J24" s="22"/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30">
        <v>0</v>
      </c>
      <c r="AF24" s="30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30">
        <v>0</v>
      </c>
      <c r="AT24" s="30">
        <v>0</v>
      </c>
      <c r="AU24" s="30">
        <v>0</v>
      </c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</row>
    <row r="25" spans="1:88" ht="13.8">
      <c r="A25" s="17" t="s">
        <v>177</v>
      </c>
      <c r="B25" s="12"/>
      <c r="C25" s="14">
        <v>7997596</v>
      </c>
      <c r="D25" s="14">
        <v>8269346</v>
      </c>
      <c r="E25" s="14">
        <v>8261636</v>
      </c>
      <c r="F25" s="14">
        <v>7516401</v>
      </c>
      <c r="G25" s="14">
        <v>7623231</v>
      </c>
      <c r="H25" s="14">
        <v>7972531</v>
      </c>
      <c r="I25" s="22"/>
      <c r="J25" s="22"/>
      <c r="K25" s="14">
        <v>8587802</v>
      </c>
      <c r="L25" s="14">
        <v>8520911.3900000006</v>
      </c>
      <c r="M25" s="14">
        <v>9016855</v>
      </c>
      <c r="N25" s="14">
        <v>13540501</v>
      </c>
      <c r="O25" s="14">
        <v>16432454</v>
      </c>
      <c r="P25" s="14">
        <v>16155413</v>
      </c>
      <c r="Q25" s="14">
        <v>17857812.09</v>
      </c>
      <c r="R25" s="14">
        <v>17052154</v>
      </c>
      <c r="S25" s="14">
        <v>16903734</v>
      </c>
      <c r="T25" s="14">
        <v>17583337</v>
      </c>
      <c r="U25" s="14">
        <v>16773714</v>
      </c>
      <c r="V25" s="14">
        <v>16919989</v>
      </c>
      <c r="W25" s="14">
        <v>17198540</v>
      </c>
      <c r="X25" s="14">
        <v>17415690</v>
      </c>
      <c r="Y25" s="14">
        <v>17512487</v>
      </c>
      <c r="Z25" s="14">
        <v>17400391</v>
      </c>
      <c r="AA25" s="14">
        <v>17305990</v>
      </c>
      <c r="AB25" s="14">
        <v>17657067</v>
      </c>
      <c r="AC25" s="14">
        <v>17679067.390000001</v>
      </c>
      <c r="AD25" s="14">
        <v>16759735</v>
      </c>
      <c r="AE25" s="30">
        <v>17582093</v>
      </c>
      <c r="AF25" s="30">
        <v>17908622</v>
      </c>
      <c r="AG25" s="14">
        <f>+'[2]ACTIVOS PONDERADOS'!$D$103+'[2]ACTIVOS PONDERADOS'!$D$134+'[2]ACTIVOS PONDERADOS'!$D$136+'[2]ACTIVOS PONDERADOS'!$D$138+'[2]ACTIVOS PONDERADOS'!$D$144+'[2]ACTIVOS PONDERADOS'!$D$153+'[2]ACTIVOS PONDERADOS'!$D$154+'[2]ACTIVOS PONDERADOS'!$D$159+'[2]ACTIVOS PONDERADOS'!$D$160+'[2]ACTIVOS PONDERADOS'!$D$161+'[2]ACTIVOS PONDERADOS'!$D$164-'[2]ACTIVOS PONDERADOS'!$D$170</f>
        <v>17983682</v>
      </c>
      <c r="AH25" s="14">
        <v>18159659</v>
      </c>
      <c r="AI25" s="14">
        <v>18439956</v>
      </c>
      <c r="AJ25" s="14">
        <v>18823685</v>
      </c>
      <c r="AK25" s="14">
        <v>18954628</v>
      </c>
      <c r="AL25" s="14">
        <v>18787131</v>
      </c>
      <c r="AM25" s="14">
        <v>18446505</v>
      </c>
      <c r="AN25" s="14">
        <v>18552178</v>
      </c>
      <c r="AO25" s="14">
        <v>18787269</v>
      </c>
      <c r="AP25" s="14">
        <v>17421023.390000001</v>
      </c>
      <c r="AQ25" s="14">
        <v>17867253</v>
      </c>
      <c r="AR25" s="14">
        <v>17954301</v>
      </c>
      <c r="AS25" s="30">
        <v>18079999.390000001</v>
      </c>
      <c r="AT25" s="30">
        <v>18389790</v>
      </c>
      <c r="AU25" s="30">
        <v>18522687</v>
      </c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</row>
    <row r="26" spans="1:88" ht="13.8">
      <c r="A26" s="13" t="s">
        <v>178</v>
      </c>
      <c r="B26" s="12"/>
      <c r="C26" s="14">
        <v>8342787</v>
      </c>
      <c r="D26" s="14">
        <v>8468382</v>
      </c>
      <c r="E26" s="14">
        <v>8578145</v>
      </c>
      <c r="F26" s="14">
        <v>8785577</v>
      </c>
      <c r="G26" s="14">
        <v>8749740</v>
      </c>
      <c r="H26" s="14">
        <v>8860769</v>
      </c>
      <c r="I26" s="22"/>
      <c r="J26" s="22"/>
      <c r="K26" s="14">
        <v>9241181</v>
      </c>
      <c r="L26" s="14">
        <v>9108316.3900000006</v>
      </c>
      <c r="M26" s="14">
        <v>9915519</v>
      </c>
      <c r="N26" s="14">
        <v>14751192</v>
      </c>
      <c r="O26" s="14">
        <v>18936095</v>
      </c>
      <c r="P26" s="14">
        <v>18390751</v>
      </c>
      <c r="Q26" s="14">
        <v>20418714.09</v>
      </c>
      <c r="R26" s="14">
        <v>20362735</v>
      </c>
      <c r="S26" s="14">
        <v>19967845</v>
      </c>
      <c r="T26" s="14">
        <v>19910927</v>
      </c>
      <c r="U26" s="14">
        <v>18626919</v>
      </c>
      <c r="V26" s="14">
        <v>18615829</v>
      </c>
      <c r="W26" s="14">
        <v>18437173</v>
      </c>
      <c r="X26" s="14">
        <v>18455608</v>
      </c>
      <c r="Y26" s="14">
        <v>18184909</v>
      </c>
      <c r="Z26" s="14">
        <v>17864684</v>
      </c>
      <c r="AA26" s="14">
        <v>17875978</v>
      </c>
      <c r="AB26" s="14">
        <v>17966698</v>
      </c>
      <c r="AC26" s="14">
        <v>18216253.390000001</v>
      </c>
      <c r="AD26" s="14">
        <v>18145849</v>
      </c>
      <c r="AE26" s="30">
        <v>18077557</v>
      </c>
      <c r="AF26" s="30">
        <v>18232437</v>
      </c>
      <c r="AG26" s="14">
        <f>+SUM(AG22:AG25)</f>
        <v>18396995</v>
      </c>
      <c r="AH26" s="14">
        <v>18452052</v>
      </c>
      <c r="AI26" s="14">
        <v>18827172</v>
      </c>
      <c r="AJ26" s="14">
        <v>19058511</v>
      </c>
      <c r="AK26" s="14">
        <v>19517156</v>
      </c>
      <c r="AL26" s="14">
        <v>19583480</v>
      </c>
      <c r="AM26" s="14">
        <v>19203628</v>
      </c>
      <c r="AN26" s="14">
        <v>19155448</v>
      </c>
      <c r="AO26" s="14">
        <v>19173030</v>
      </c>
      <c r="AP26" s="14">
        <v>18870130.390000001</v>
      </c>
      <c r="AQ26" s="14">
        <v>19029532</v>
      </c>
      <c r="AR26" s="14">
        <v>19095582</v>
      </c>
      <c r="AS26" s="30">
        <v>18320469.390000001</v>
      </c>
      <c r="AT26" s="30">
        <v>18569471.199999999</v>
      </c>
      <c r="AU26" s="30">
        <v>18693216.600000001</v>
      </c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</row>
    <row r="27" spans="1:88">
      <c r="C27" s="14"/>
      <c r="D27" s="14"/>
      <c r="E27" s="14"/>
      <c r="F27" s="14"/>
      <c r="G27" s="14"/>
      <c r="H27" s="14"/>
      <c r="I27" s="26"/>
      <c r="J27" s="26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</row>
    <row r="28" spans="1:88" ht="13.8" hidden="1">
      <c r="A28" s="16" t="s">
        <v>180</v>
      </c>
      <c r="C28" s="14"/>
      <c r="D28" s="14"/>
      <c r="E28" s="14"/>
      <c r="F28" s="14"/>
      <c r="G28" s="14"/>
      <c r="H28" s="14"/>
      <c r="I28" s="26"/>
      <c r="J28" s="26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</row>
    <row r="29" spans="1:88" hidden="1">
      <c r="A29" s="9" t="s">
        <v>166</v>
      </c>
      <c r="C29" s="14">
        <v>981</v>
      </c>
      <c r="D29" s="14">
        <v>971</v>
      </c>
      <c r="E29" s="14">
        <v>929</v>
      </c>
      <c r="F29" s="86">
        <v>935</v>
      </c>
      <c r="G29" s="22"/>
      <c r="H29" s="22"/>
      <c r="I29" s="86">
        <v>933</v>
      </c>
      <c r="J29" s="86">
        <v>963</v>
      </c>
      <c r="K29" s="22"/>
      <c r="L29" s="22"/>
      <c r="M29" s="14">
        <v>1006</v>
      </c>
      <c r="N29" s="14">
        <v>980</v>
      </c>
      <c r="O29" s="23">
        <v>972</v>
      </c>
      <c r="P29" s="23">
        <v>905</v>
      </c>
      <c r="Q29" s="24">
        <v>906</v>
      </c>
      <c r="R29" s="24">
        <v>905</v>
      </c>
      <c r="S29" s="14">
        <v>925</v>
      </c>
      <c r="T29" s="14">
        <v>947</v>
      </c>
      <c r="U29" s="14">
        <v>890</v>
      </c>
      <c r="V29" s="14">
        <v>913</v>
      </c>
      <c r="W29" s="14">
        <v>939</v>
      </c>
      <c r="X29" s="14">
        <v>982</v>
      </c>
      <c r="Y29" s="14">
        <v>998</v>
      </c>
      <c r="Z29" s="14">
        <v>998</v>
      </c>
      <c r="AA29" s="86">
        <v>975</v>
      </c>
      <c r="AB29" s="86">
        <v>1014</v>
      </c>
      <c r="AC29" s="14">
        <v>966</v>
      </c>
      <c r="AD29" s="14">
        <v>960</v>
      </c>
      <c r="AE29" s="14">
        <v>985</v>
      </c>
      <c r="AF29" s="14">
        <v>992</v>
      </c>
      <c r="AG29" s="14">
        <v>1940</v>
      </c>
      <c r="AH29" s="14">
        <v>976</v>
      </c>
      <c r="AI29" s="14">
        <f>+[3]Hoja1!$B$32+[3]Hoja1!$B$30</f>
        <v>993</v>
      </c>
      <c r="AJ29" s="14">
        <v>1004</v>
      </c>
      <c r="AK29" s="14">
        <v>999</v>
      </c>
      <c r="AL29" s="14">
        <v>1004</v>
      </c>
      <c r="AM29" s="14">
        <v>1007</v>
      </c>
      <c r="AN29" s="14">
        <v>982</v>
      </c>
      <c r="AO29" s="14">
        <v>980</v>
      </c>
      <c r="AP29" s="14">
        <v>968</v>
      </c>
      <c r="AQ29" s="14">
        <v>992</v>
      </c>
      <c r="AR29" s="14">
        <v>984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</row>
    <row r="30" spans="1:88" hidden="1">
      <c r="A30" s="9" t="s">
        <v>150</v>
      </c>
      <c r="C30" s="14">
        <v>0</v>
      </c>
      <c r="D30" s="14">
        <v>19</v>
      </c>
      <c r="E30" s="14">
        <v>1</v>
      </c>
      <c r="F30" s="86">
        <v>14</v>
      </c>
      <c r="G30" s="22"/>
      <c r="H30" s="22"/>
      <c r="I30" s="86">
        <v>0</v>
      </c>
      <c r="J30" s="86">
        <v>0</v>
      </c>
      <c r="K30" s="22"/>
      <c r="L30" s="22"/>
      <c r="M30" s="14">
        <v>16</v>
      </c>
      <c r="N30" s="14">
        <v>0</v>
      </c>
      <c r="O30" s="23">
        <v>0</v>
      </c>
      <c r="P30" s="23">
        <v>48</v>
      </c>
      <c r="Q30" s="24">
        <v>0</v>
      </c>
      <c r="R30" s="24">
        <v>25</v>
      </c>
      <c r="S30" s="14">
        <v>0</v>
      </c>
      <c r="T30" s="14">
        <v>9</v>
      </c>
      <c r="U30" s="14">
        <v>0</v>
      </c>
      <c r="V30" s="14">
        <v>1</v>
      </c>
      <c r="W30" s="14">
        <v>24</v>
      </c>
      <c r="X30" s="14">
        <v>0</v>
      </c>
      <c r="Y30" s="14">
        <v>9</v>
      </c>
      <c r="Z30" s="14">
        <v>0</v>
      </c>
      <c r="AA30" s="86">
        <v>1</v>
      </c>
      <c r="AB30" s="86">
        <v>16</v>
      </c>
      <c r="AC30" s="14">
        <v>1</v>
      </c>
      <c r="AD30" s="14">
        <v>6</v>
      </c>
      <c r="AE30" s="14">
        <v>1</v>
      </c>
      <c r="AF30" s="14">
        <v>20</v>
      </c>
      <c r="AG30" s="14">
        <v>0</v>
      </c>
      <c r="AH30" s="14">
        <v>0</v>
      </c>
      <c r="AI30" s="14">
        <f>+[3]Hoja1!$C$32</f>
        <v>13</v>
      </c>
      <c r="AJ30" s="14">
        <v>0</v>
      </c>
      <c r="AK30" s="14">
        <v>29</v>
      </c>
      <c r="AL30" s="14">
        <v>0</v>
      </c>
      <c r="AM30" s="14">
        <v>0</v>
      </c>
      <c r="AN30" s="14">
        <v>25</v>
      </c>
      <c r="AO30" s="14">
        <v>1</v>
      </c>
      <c r="AP30" s="14">
        <v>15</v>
      </c>
      <c r="AQ30" s="14">
        <v>1</v>
      </c>
      <c r="AR30" s="14">
        <v>17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</row>
    <row r="31" spans="1:88" hidden="1">
      <c r="A31" s="9" t="s">
        <v>167</v>
      </c>
      <c r="C31" s="14">
        <v>24</v>
      </c>
      <c r="D31" s="14">
        <v>9</v>
      </c>
      <c r="E31" s="14">
        <v>20</v>
      </c>
      <c r="F31" s="86">
        <v>1</v>
      </c>
      <c r="G31" s="22"/>
      <c r="H31" s="22"/>
      <c r="I31" s="86">
        <v>13</v>
      </c>
      <c r="J31" s="86">
        <v>23</v>
      </c>
      <c r="K31" s="22"/>
      <c r="L31" s="22"/>
      <c r="M31" s="14">
        <v>12</v>
      </c>
      <c r="N31" s="14">
        <v>19</v>
      </c>
      <c r="O31" s="23">
        <v>21</v>
      </c>
      <c r="P31" s="23">
        <v>17</v>
      </c>
      <c r="Q31" s="24">
        <v>26</v>
      </c>
      <c r="R31" s="24">
        <v>8</v>
      </c>
      <c r="S31" s="14">
        <v>15</v>
      </c>
      <c r="T31" s="14">
        <v>5</v>
      </c>
      <c r="U31" s="14">
        <v>24</v>
      </c>
      <c r="V31" s="14">
        <v>24</v>
      </c>
      <c r="W31" s="14">
        <v>10</v>
      </c>
      <c r="X31" s="14">
        <v>11</v>
      </c>
      <c r="Y31" s="14">
        <v>8</v>
      </c>
      <c r="Z31" s="14">
        <v>16</v>
      </c>
      <c r="AA31" s="86">
        <v>28</v>
      </c>
      <c r="AB31" s="86">
        <v>2</v>
      </c>
      <c r="AC31" s="14">
        <v>11</v>
      </c>
      <c r="AD31" s="14">
        <v>9</v>
      </c>
      <c r="AE31" s="14">
        <v>14</v>
      </c>
      <c r="AF31" s="14">
        <v>8</v>
      </c>
      <c r="AG31" s="14">
        <v>83</v>
      </c>
      <c r="AH31" s="14">
        <v>25</v>
      </c>
      <c r="AI31" s="14">
        <f>+[3]Hoja1!$D$32</f>
        <v>8</v>
      </c>
      <c r="AJ31" s="14">
        <v>21</v>
      </c>
      <c r="AK31" s="14">
        <v>15</v>
      </c>
      <c r="AL31" s="14">
        <v>18</v>
      </c>
      <c r="AM31" s="14">
        <v>19</v>
      </c>
      <c r="AN31" s="14">
        <v>14</v>
      </c>
      <c r="AO31" s="14">
        <v>25</v>
      </c>
      <c r="AP31" s="14">
        <v>6</v>
      </c>
      <c r="AQ31" s="14">
        <v>19</v>
      </c>
      <c r="AR31" s="14">
        <v>8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</row>
    <row r="32" spans="1:88" hidden="1">
      <c r="A32" s="9" t="s">
        <v>168</v>
      </c>
      <c r="C32" s="14">
        <v>2</v>
      </c>
      <c r="D32" s="14">
        <v>2</v>
      </c>
      <c r="E32" s="14">
        <v>6</v>
      </c>
      <c r="F32" s="86">
        <v>12</v>
      </c>
      <c r="G32" s="22"/>
      <c r="H32" s="22"/>
      <c r="I32" s="86">
        <v>6</v>
      </c>
      <c r="J32" s="86">
        <v>7</v>
      </c>
      <c r="K32" s="22"/>
      <c r="L32" s="22"/>
      <c r="M32" s="14">
        <v>10</v>
      </c>
      <c r="N32" s="14">
        <v>6</v>
      </c>
      <c r="O32" s="23">
        <v>4</v>
      </c>
      <c r="P32" s="23">
        <v>2</v>
      </c>
      <c r="Q32" s="24">
        <v>11</v>
      </c>
      <c r="R32" s="24">
        <v>11</v>
      </c>
      <c r="S32" s="14">
        <v>17</v>
      </c>
      <c r="T32" s="14">
        <v>13</v>
      </c>
      <c r="U32" s="14">
        <v>6</v>
      </c>
      <c r="V32" s="14">
        <v>6</v>
      </c>
      <c r="W32" s="14">
        <v>14</v>
      </c>
      <c r="X32" s="14">
        <v>19</v>
      </c>
      <c r="Y32" s="14">
        <v>13</v>
      </c>
      <c r="Z32" s="14">
        <v>6</v>
      </c>
      <c r="AA32" s="86">
        <v>13</v>
      </c>
      <c r="AB32" s="86">
        <v>6</v>
      </c>
      <c r="AC32" s="14">
        <v>3</v>
      </c>
      <c r="AD32" s="14">
        <v>3</v>
      </c>
      <c r="AE32" s="14">
        <v>10</v>
      </c>
      <c r="AF32" s="14">
        <v>10</v>
      </c>
      <c r="AG32" s="14">
        <v>24</v>
      </c>
      <c r="AH32" s="14">
        <v>19</v>
      </c>
      <c r="AI32" s="14">
        <f>+[3]Hoja1!$E$32</f>
        <v>19</v>
      </c>
      <c r="AJ32" s="14">
        <v>22</v>
      </c>
      <c r="AK32" s="14">
        <v>17</v>
      </c>
      <c r="AL32" s="14">
        <v>12</v>
      </c>
      <c r="AM32" s="14">
        <v>11</v>
      </c>
      <c r="AN32" s="14">
        <v>10</v>
      </c>
      <c r="AO32" s="14">
        <v>9</v>
      </c>
      <c r="AP32" s="14">
        <v>13</v>
      </c>
      <c r="AQ32" s="14">
        <v>12</v>
      </c>
      <c r="AR32" s="14">
        <v>11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</row>
    <row r="33" spans="1:88" hidden="1">
      <c r="A33" s="9" t="s">
        <v>169</v>
      </c>
      <c r="C33" s="14">
        <v>15</v>
      </c>
      <c r="D33" s="14">
        <v>15</v>
      </c>
      <c r="E33" s="14">
        <v>16</v>
      </c>
      <c r="F33" s="86">
        <v>17</v>
      </c>
      <c r="G33" s="22"/>
      <c r="H33" s="22"/>
      <c r="I33" s="86">
        <v>24</v>
      </c>
      <c r="J33" s="86">
        <v>22</v>
      </c>
      <c r="K33" s="22"/>
      <c r="L33" s="22"/>
      <c r="M33" s="14">
        <v>21</v>
      </c>
      <c r="N33" s="14">
        <v>21</v>
      </c>
      <c r="O33" s="23">
        <v>22</v>
      </c>
      <c r="P33" s="23">
        <v>18</v>
      </c>
      <c r="Q33" s="24">
        <v>17</v>
      </c>
      <c r="R33" s="24">
        <v>17</v>
      </c>
      <c r="S33" s="14">
        <v>17</v>
      </c>
      <c r="T33" s="14">
        <v>8</v>
      </c>
      <c r="U33" s="14">
        <v>15</v>
      </c>
      <c r="V33" s="14">
        <v>16</v>
      </c>
      <c r="W33" s="14">
        <v>16</v>
      </c>
      <c r="X33" s="14">
        <v>18</v>
      </c>
      <c r="Y33" s="14">
        <v>20</v>
      </c>
      <c r="Z33" s="14">
        <v>21</v>
      </c>
      <c r="AA33" s="86">
        <v>26</v>
      </c>
      <c r="AB33" s="86">
        <v>23</v>
      </c>
      <c r="AC33" s="14">
        <v>21</v>
      </c>
      <c r="AD33" s="14">
        <v>24</v>
      </c>
      <c r="AE33" s="14">
        <v>20</v>
      </c>
      <c r="AF33" s="14">
        <v>23</v>
      </c>
      <c r="AG33" s="14">
        <v>29</v>
      </c>
      <c r="AH33" s="14">
        <v>23</v>
      </c>
      <c r="AI33" s="14">
        <f>+[3]Hoja1!$F$32</f>
        <v>28</v>
      </c>
      <c r="AJ33" s="14">
        <v>23</v>
      </c>
      <c r="AK33" s="14">
        <v>32</v>
      </c>
      <c r="AL33" s="14">
        <v>33</v>
      </c>
      <c r="AM33" s="14">
        <v>30</v>
      </c>
      <c r="AN33" s="14">
        <v>36</v>
      </c>
      <c r="AO33" s="14">
        <v>40</v>
      </c>
      <c r="AP33" s="14">
        <v>39</v>
      </c>
      <c r="AQ33" s="14">
        <v>40</v>
      </c>
      <c r="AR33" s="14">
        <v>45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</row>
    <row r="34" spans="1:88" hidden="1">
      <c r="A34" s="10" t="s">
        <v>170</v>
      </c>
      <c r="C34" s="14">
        <v>1022</v>
      </c>
      <c r="D34" s="14">
        <v>1016</v>
      </c>
      <c r="E34" s="14">
        <v>972</v>
      </c>
      <c r="F34" s="86">
        <f>SUM(F29:F33)</f>
        <v>979</v>
      </c>
      <c r="G34" s="22"/>
      <c r="H34" s="22"/>
      <c r="I34" s="86">
        <v>976</v>
      </c>
      <c r="J34" s="86">
        <v>1015</v>
      </c>
      <c r="K34" s="22"/>
      <c r="L34" s="22"/>
      <c r="M34" s="14">
        <v>1065</v>
      </c>
      <c r="N34" s="14">
        <v>1026</v>
      </c>
      <c r="O34" s="23">
        <v>1019</v>
      </c>
      <c r="P34" s="23">
        <v>990</v>
      </c>
      <c r="Q34" s="24">
        <v>960</v>
      </c>
      <c r="R34" s="24">
        <v>966</v>
      </c>
      <c r="S34" s="14">
        <v>974</v>
      </c>
      <c r="T34" s="14">
        <v>982</v>
      </c>
      <c r="U34" s="14">
        <v>935</v>
      </c>
      <c r="V34" s="14">
        <v>960</v>
      </c>
      <c r="W34" s="14">
        <v>1003</v>
      </c>
      <c r="X34" s="14">
        <v>1030</v>
      </c>
      <c r="Y34" s="14">
        <v>1048</v>
      </c>
      <c r="Z34" s="14">
        <v>1041</v>
      </c>
      <c r="AA34" s="86">
        <v>1043</v>
      </c>
      <c r="AB34" s="86">
        <v>1061</v>
      </c>
      <c r="AC34" s="14">
        <v>1002</v>
      </c>
      <c r="AD34" s="14">
        <v>1002</v>
      </c>
      <c r="AE34" s="14">
        <v>1030</v>
      </c>
      <c r="AF34" s="14">
        <v>1053</v>
      </c>
      <c r="AG34" s="14">
        <f>+SUM(AG29:AG33)</f>
        <v>2076</v>
      </c>
      <c r="AH34" s="14">
        <v>1043</v>
      </c>
      <c r="AI34" s="14">
        <f>+SUM(AI29:AI33)</f>
        <v>1061</v>
      </c>
      <c r="AJ34" s="14">
        <v>1070</v>
      </c>
      <c r="AK34" s="14">
        <v>1092</v>
      </c>
      <c r="AL34" s="14">
        <v>1067</v>
      </c>
      <c r="AM34" s="14">
        <v>1067</v>
      </c>
      <c r="AN34" s="14">
        <v>1067</v>
      </c>
      <c r="AO34" s="14">
        <v>1055</v>
      </c>
      <c r="AP34" s="14">
        <v>1041</v>
      </c>
      <c r="AQ34" s="14">
        <v>1064</v>
      </c>
      <c r="AR34" s="14">
        <v>1065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</row>
    <row r="35" spans="1:88" hidden="1">
      <c r="C35" s="14"/>
      <c r="D35" s="14"/>
      <c r="E35" s="14"/>
      <c r="F35" s="26"/>
      <c r="G35" s="26"/>
      <c r="H35" s="26"/>
      <c r="I35" s="26"/>
      <c r="J35" s="26"/>
      <c r="K35" s="26"/>
      <c r="L35" s="26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</row>
    <row r="36" spans="1:88" ht="13.8" hidden="1">
      <c r="A36" s="16" t="s">
        <v>181</v>
      </c>
      <c r="C36" s="14"/>
      <c r="D36" s="14"/>
      <c r="E36" s="14"/>
      <c r="F36" s="26"/>
      <c r="G36" s="26"/>
      <c r="H36" s="26"/>
      <c r="I36" s="26"/>
      <c r="J36" s="26"/>
      <c r="K36" s="26"/>
      <c r="L36" s="26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</row>
    <row r="37" spans="1:88" hidden="1">
      <c r="A37" s="9" t="s">
        <v>166</v>
      </c>
      <c r="C37" s="14">
        <v>65099.8</v>
      </c>
      <c r="D37" s="14">
        <v>68653.89</v>
      </c>
      <c r="E37" s="14">
        <v>68653.89</v>
      </c>
      <c r="F37" s="31">
        <v>61607.56</v>
      </c>
      <c r="G37" s="22"/>
      <c r="H37" s="22"/>
      <c r="I37" s="14">
        <v>62923.94</v>
      </c>
      <c r="J37" s="31">
        <v>67067.86</v>
      </c>
      <c r="K37" s="14">
        <v>71502.559999999998</v>
      </c>
      <c r="L37" s="14">
        <v>161045.15</v>
      </c>
      <c r="M37" s="14">
        <v>148569</v>
      </c>
      <c r="N37" s="14">
        <v>140169.98000000001</v>
      </c>
      <c r="O37" s="23">
        <v>144519.22</v>
      </c>
      <c r="P37" s="23">
        <v>142978</v>
      </c>
      <c r="Q37" s="23">
        <v>126921.48</v>
      </c>
      <c r="R37" s="23">
        <v>126133.8</v>
      </c>
      <c r="S37" s="23">
        <v>133965.04</v>
      </c>
      <c r="T37" s="23">
        <v>144990.62</v>
      </c>
      <c r="U37" s="23">
        <v>141517.28</v>
      </c>
      <c r="V37" s="23">
        <v>154149.79999999999</v>
      </c>
      <c r="W37" s="23">
        <v>162994.42000000001</v>
      </c>
      <c r="X37" s="23">
        <v>172134.82</v>
      </c>
      <c r="Y37" s="23">
        <v>179124.98</v>
      </c>
      <c r="Z37" s="23">
        <v>170299.38</v>
      </c>
      <c r="AA37" s="31">
        <v>171025.38</v>
      </c>
      <c r="AB37" s="31">
        <v>177319.46</v>
      </c>
      <c r="AC37" s="23">
        <v>163516.84</v>
      </c>
      <c r="AD37" s="23">
        <v>293888.3</v>
      </c>
      <c r="AE37" s="23">
        <v>309146.53000000003</v>
      </c>
      <c r="AF37" s="23">
        <v>314569.23</v>
      </c>
      <c r="AG37" s="23">
        <v>304565.93</v>
      </c>
      <c r="AH37" s="23">
        <v>320081.08999999997</v>
      </c>
      <c r="AI37" s="23">
        <f>+[3]Hoja1!$B$93+[3]Hoja1!$B$95</f>
        <v>322378.57</v>
      </c>
      <c r="AJ37" s="23">
        <v>331185.78000000003</v>
      </c>
      <c r="AK37" s="23">
        <v>327247.84999999998</v>
      </c>
      <c r="AL37" s="23">
        <v>323766.51</v>
      </c>
      <c r="AM37" s="23">
        <v>330210.59000000003</v>
      </c>
      <c r="AN37" s="23">
        <v>328036.46999999997</v>
      </c>
      <c r="AO37" s="23">
        <v>450904.04</v>
      </c>
      <c r="AP37" s="23">
        <v>453833.13</v>
      </c>
      <c r="AQ37" s="23">
        <v>462300.9</v>
      </c>
      <c r="AR37" s="23">
        <v>458591.83</v>
      </c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</row>
    <row r="38" spans="1:88" hidden="1">
      <c r="A38" s="9" t="s">
        <v>150</v>
      </c>
      <c r="C38" s="14">
        <v>0</v>
      </c>
      <c r="D38" s="14">
        <v>3522.86</v>
      </c>
      <c r="E38" s="14">
        <v>3522.86</v>
      </c>
      <c r="F38" s="31">
        <v>2834.5</v>
      </c>
      <c r="G38" s="22"/>
      <c r="H38" s="22"/>
      <c r="I38" s="14">
        <v>0</v>
      </c>
      <c r="J38" s="88">
        <v>0</v>
      </c>
      <c r="K38" s="14">
        <v>9670.17</v>
      </c>
      <c r="L38" s="14">
        <v>0</v>
      </c>
      <c r="M38" s="14">
        <v>6631.8</v>
      </c>
      <c r="N38" s="14">
        <v>0</v>
      </c>
      <c r="O38" s="23">
        <v>0</v>
      </c>
      <c r="P38" s="23">
        <v>9494.5499999999993</v>
      </c>
      <c r="Q38" s="23">
        <v>0</v>
      </c>
      <c r="R38" s="23">
        <v>9570.82</v>
      </c>
      <c r="S38" s="23">
        <v>0</v>
      </c>
      <c r="T38" s="23">
        <v>1434.16</v>
      </c>
      <c r="U38" s="23">
        <v>0</v>
      </c>
      <c r="V38" s="23">
        <v>160.38999999999999</v>
      </c>
      <c r="W38" s="23">
        <v>15704.93</v>
      </c>
      <c r="X38" s="23">
        <v>0</v>
      </c>
      <c r="Y38" s="23">
        <v>3805.61</v>
      </c>
      <c r="Z38" s="23">
        <v>0</v>
      </c>
      <c r="AA38" s="87">
        <v>156.07</v>
      </c>
      <c r="AB38" s="31">
        <v>6302.98</v>
      </c>
      <c r="AC38" s="23">
        <v>144.6</v>
      </c>
      <c r="AD38" s="23">
        <v>2516.34</v>
      </c>
      <c r="AE38" s="23">
        <v>132.74</v>
      </c>
      <c r="AF38" s="23">
        <v>9251.89</v>
      </c>
      <c r="AG38" s="23">
        <v>0</v>
      </c>
      <c r="AH38" s="23">
        <v>0</v>
      </c>
      <c r="AI38" s="23">
        <f>+[3]Hoja1!$C$95</f>
        <v>13943.79</v>
      </c>
      <c r="AJ38" s="23">
        <v>0</v>
      </c>
      <c r="AK38" s="23">
        <v>21682.15</v>
      </c>
      <c r="AL38" s="23">
        <v>0</v>
      </c>
      <c r="AM38" s="23">
        <v>0</v>
      </c>
      <c r="AN38" s="23">
        <v>16317.13</v>
      </c>
      <c r="AO38" s="23">
        <v>495.53</v>
      </c>
      <c r="AP38" s="23">
        <v>4669.8100000000004</v>
      </c>
      <c r="AQ38" s="23">
        <v>38.299999999999997</v>
      </c>
      <c r="AR38" s="23">
        <v>14329.78</v>
      </c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</row>
    <row r="39" spans="1:88" hidden="1">
      <c r="A39" s="9" t="s">
        <v>167</v>
      </c>
      <c r="C39" s="14">
        <v>19800.669999999998</v>
      </c>
      <c r="D39" s="14">
        <v>6478.81</v>
      </c>
      <c r="E39" s="14">
        <v>6478.81</v>
      </c>
      <c r="F39" s="31">
        <v>21203.65</v>
      </c>
      <c r="G39" s="22"/>
      <c r="H39" s="22"/>
      <c r="I39" s="14">
        <v>15410.56</v>
      </c>
      <c r="J39" s="31">
        <v>53512.3</v>
      </c>
      <c r="K39" s="14">
        <v>218.6</v>
      </c>
      <c r="L39" s="14">
        <v>79321.929999999993</v>
      </c>
      <c r="M39" s="14">
        <v>37998.11</v>
      </c>
      <c r="N39" s="14">
        <v>45580.89</v>
      </c>
      <c r="O39" s="23">
        <v>40933.53</v>
      </c>
      <c r="P39" s="23">
        <v>36988.870000000003</v>
      </c>
      <c r="Q39" s="23">
        <v>48871.39</v>
      </c>
      <c r="R39" s="23">
        <v>25362.17</v>
      </c>
      <c r="S39" s="23">
        <v>30827.35</v>
      </c>
      <c r="T39" s="23">
        <v>13668.56</v>
      </c>
      <c r="U39" s="23">
        <v>46698.86</v>
      </c>
      <c r="V39" s="23">
        <v>52988.89</v>
      </c>
      <c r="W39" s="23">
        <v>18467.78</v>
      </c>
      <c r="X39" s="23">
        <v>40870.730000000003</v>
      </c>
      <c r="Y39" s="23">
        <v>24150.59</v>
      </c>
      <c r="Z39" s="23">
        <v>36138.94</v>
      </c>
      <c r="AA39" s="31">
        <v>73177.16</v>
      </c>
      <c r="AB39" s="31">
        <v>4917.51</v>
      </c>
      <c r="AC39" s="23">
        <v>32893.06</v>
      </c>
      <c r="AD39" s="23">
        <v>19751.41</v>
      </c>
      <c r="AE39" s="23">
        <v>19968.96</v>
      </c>
      <c r="AF39" s="23">
        <v>9846.84</v>
      </c>
      <c r="AG39" s="23">
        <v>85787.82</v>
      </c>
      <c r="AH39" s="23">
        <v>58648.36</v>
      </c>
      <c r="AI39" s="23">
        <f>+[3]Hoja1!$D$95</f>
        <v>33996.6</v>
      </c>
      <c r="AJ39" s="23">
        <v>86419.36</v>
      </c>
      <c r="AK39" s="23">
        <v>67474.929999999993</v>
      </c>
      <c r="AL39" s="23">
        <v>70965.61</v>
      </c>
      <c r="AM39" s="23">
        <v>68562.06</v>
      </c>
      <c r="AN39" s="23">
        <v>46858.49</v>
      </c>
      <c r="AO39" s="23">
        <v>58603.97</v>
      </c>
      <c r="AP39" s="23">
        <v>36442.9</v>
      </c>
      <c r="AQ39" s="23">
        <v>38872.93</v>
      </c>
      <c r="AR39" s="23">
        <v>14440.68</v>
      </c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</row>
    <row r="40" spans="1:88" hidden="1">
      <c r="A40" s="9" t="s">
        <v>168</v>
      </c>
      <c r="C40" s="14">
        <v>32465.26</v>
      </c>
      <c r="D40" s="14">
        <v>381.72</v>
      </c>
      <c r="E40" s="14">
        <v>381.72</v>
      </c>
      <c r="F40" s="31">
        <v>4871.09</v>
      </c>
      <c r="G40" s="22"/>
      <c r="H40" s="22"/>
      <c r="I40" s="14">
        <v>24943.71</v>
      </c>
      <c r="J40" s="31">
        <v>26960.94</v>
      </c>
      <c r="K40" s="14">
        <v>44387</v>
      </c>
      <c r="L40" s="14">
        <v>32400.27</v>
      </c>
      <c r="M40" s="14">
        <v>78346.03</v>
      </c>
      <c r="N40" s="14">
        <v>34530.639999999999</v>
      </c>
      <c r="O40" s="23">
        <v>22984.48</v>
      </c>
      <c r="P40" s="23">
        <v>11115.13</v>
      </c>
      <c r="Q40" s="23">
        <v>34259.47</v>
      </c>
      <c r="R40" s="23">
        <v>68518.2</v>
      </c>
      <c r="S40" s="23">
        <v>100757.91</v>
      </c>
      <c r="T40" s="23">
        <v>56439.72</v>
      </c>
      <c r="U40" s="23">
        <v>12323.48</v>
      </c>
      <c r="V40" s="23">
        <v>9592.44</v>
      </c>
      <c r="W40" s="23">
        <v>19604.23</v>
      </c>
      <c r="X40" s="23">
        <v>130865.08</v>
      </c>
      <c r="Y40" s="23">
        <v>101075.93</v>
      </c>
      <c r="Z40" s="23">
        <v>57460.25</v>
      </c>
      <c r="AA40" s="31">
        <v>86436.77</v>
      </c>
      <c r="AB40" s="31">
        <v>19539.52</v>
      </c>
      <c r="AC40" s="23">
        <v>4985.24</v>
      </c>
      <c r="AD40" s="23">
        <v>31076.63</v>
      </c>
      <c r="AE40" s="23">
        <v>53405.72</v>
      </c>
      <c r="AF40" s="23">
        <v>19870.09</v>
      </c>
      <c r="AG40" s="23">
        <v>37564.6</v>
      </c>
      <c r="AH40" s="23">
        <v>63273.64</v>
      </c>
      <c r="AI40" s="23">
        <f>+[3]Hoja1!$E$95</f>
        <v>66993.61</v>
      </c>
      <c r="AJ40" s="23">
        <v>102489.62</v>
      </c>
      <c r="AK40" s="23">
        <v>101739.57</v>
      </c>
      <c r="AL40" s="23">
        <v>46332.13</v>
      </c>
      <c r="AM40" s="23">
        <v>67160.77</v>
      </c>
      <c r="AN40" s="23">
        <v>68071.23</v>
      </c>
      <c r="AO40" s="23">
        <v>70334.960000000006</v>
      </c>
      <c r="AP40" s="23">
        <v>31079.85</v>
      </c>
      <c r="AQ40" s="23">
        <v>29659.97</v>
      </c>
      <c r="AR40" s="23">
        <v>42856.04</v>
      </c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</row>
    <row r="41" spans="1:88" hidden="1">
      <c r="A41" s="9" t="s">
        <v>169</v>
      </c>
      <c r="C41" s="14">
        <v>20951.13</v>
      </c>
      <c r="D41" s="14">
        <v>19689.189999999999</v>
      </c>
      <c r="E41" s="14">
        <v>19689.189999999999</v>
      </c>
      <c r="F41" s="31">
        <v>19644.560000000001</v>
      </c>
      <c r="G41" s="22"/>
      <c r="H41" s="22"/>
      <c r="I41" s="14">
        <v>24927.57</v>
      </c>
      <c r="J41" s="31">
        <v>23342.080000000002</v>
      </c>
      <c r="K41" s="14">
        <v>46586.09</v>
      </c>
      <c r="L41" s="14">
        <v>47926.01</v>
      </c>
      <c r="M41" s="14">
        <v>49511.45</v>
      </c>
      <c r="N41" s="14">
        <v>49254.86</v>
      </c>
      <c r="O41" s="23">
        <v>62509.34</v>
      </c>
      <c r="P41" s="23">
        <v>60340.06</v>
      </c>
      <c r="Q41" s="23">
        <v>58180.05</v>
      </c>
      <c r="R41" s="23">
        <v>32886.959999999999</v>
      </c>
      <c r="S41" s="23">
        <v>18628.93</v>
      </c>
      <c r="T41" s="23">
        <v>14563.95</v>
      </c>
      <c r="U41" s="23">
        <v>84934.18</v>
      </c>
      <c r="V41" s="23">
        <v>75883.77</v>
      </c>
      <c r="W41" s="23">
        <v>75883.77</v>
      </c>
      <c r="X41" s="23">
        <v>62697.4</v>
      </c>
      <c r="Y41" s="23">
        <v>66503.69</v>
      </c>
      <c r="Z41" s="23">
        <v>56494.45</v>
      </c>
      <c r="AA41" s="31">
        <v>70648.009999999995</v>
      </c>
      <c r="AB41" s="31">
        <v>66462.100000000006</v>
      </c>
      <c r="AC41" s="23">
        <v>77549.47</v>
      </c>
      <c r="AD41" s="23">
        <v>85858.2</v>
      </c>
      <c r="AE41" s="23">
        <v>68702.95</v>
      </c>
      <c r="AF41" s="23">
        <v>112208.2</v>
      </c>
      <c r="AG41" s="23">
        <v>52780.56</v>
      </c>
      <c r="AH41" s="23">
        <v>56264.09</v>
      </c>
      <c r="AI41" s="23">
        <f>+[3]Hoja1!$F$95</f>
        <v>77744.320000000007</v>
      </c>
      <c r="AJ41" s="23">
        <v>95306.53</v>
      </c>
      <c r="AK41" s="23">
        <v>138886.82999999999</v>
      </c>
      <c r="AL41" s="23">
        <v>193591.05</v>
      </c>
      <c r="AM41" s="23">
        <v>150566.67000000001</v>
      </c>
      <c r="AN41" s="23">
        <v>181768.35</v>
      </c>
      <c r="AO41" s="23">
        <v>221602.09</v>
      </c>
      <c r="AP41" s="23">
        <v>249041.4</v>
      </c>
      <c r="AQ41" s="23">
        <v>196877.26</v>
      </c>
      <c r="AR41" s="23">
        <v>223866.83</v>
      </c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</row>
    <row r="42" spans="1:88" hidden="1">
      <c r="A42" s="10" t="s">
        <v>170</v>
      </c>
      <c r="C42" s="14">
        <v>138316.85999999999</v>
      </c>
      <c r="D42" s="14">
        <v>98726.47</v>
      </c>
      <c r="E42" s="14">
        <v>98726.47</v>
      </c>
      <c r="F42" s="14">
        <f>SUM(F37:F41)</f>
        <v>110161.35999999999</v>
      </c>
      <c r="G42" s="22"/>
      <c r="H42" s="22"/>
      <c r="I42" s="14">
        <v>128205.78</v>
      </c>
      <c r="J42" s="31">
        <v>170883.18</v>
      </c>
      <c r="K42" s="14">
        <v>172364.42</v>
      </c>
      <c r="L42" s="14">
        <v>320693.36</v>
      </c>
      <c r="M42" s="14">
        <v>321056.39</v>
      </c>
      <c r="N42" s="14">
        <v>269536.37</v>
      </c>
      <c r="O42" s="23">
        <v>270946.57</v>
      </c>
      <c r="P42" s="23">
        <v>260916.61</v>
      </c>
      <c r="Q42" s="23">
        <v>268232.39</v>
      </c>
      <c r="R42" s="23">
        <v>262471.95</v>
      </c>
      <c r="S42" s="23">
        <v>284179.23</v>
      </c>
      <c r="T42" s="23">
        <v>231097.01</v>
      </c>
      <c r="U42" s="23">
        <v>285473.8</v>
      </c>
      <c r="V42" s="23">
        <v>292775.28999999998</v>
      </c>
      <c r="W42" s="23">
        <v>292655.13</v>
      </c>
      <c r="X42" s="23">
        <v>406568.03</v>
      </c>
      <c r="Y42" s="23">
        <v>374660.8</v>
      </c>
      <c r="Z42" s="23">
        <v>320393.02</v>
      </c>
      <c r="AA42" s="31">
        <v>401443.39</v>
      </c>
      <c r="AB42" s="31">
        <v>274541.57</v>
      </c>
      <c r="AC42" s="23">
        <v>279089.21000000002</v>
      </c>
      <c r="AD42" s="23">
        <v>433090.88</v>
      </c>
      <c r="AE42" s="23">
        <v>451356.9</v>
      </c>
      <c r="AF42" s="23">
        <v>465746.25</v>
      </c>
      <c r="AG42" s="23">
        <v>480698.91</v>
      </c>
      <c r="AH42" s="23">
        <v>498267.18</v>
      </c>
      <c r="AI42" s="23">
        <f>+SUM(AI37:AI41)</f>
        <v>515056.88999999996</v>
      </c>
      <c r="AJ42" s="23">
        <v>615401.29</v>
      </c>
      <c r="AK42" s="23">
        <v>657031.32999999996</v>
      </c>
      <c r="AL42" s="23">
        <v>634655.30000000005</v>
      </c>
      <c r="AM42" s="23">
        <v>616500.09</v>
      </c>
      <c r="AN42" s="23">
        <v>641051.67000000004</v>
      </c>
      <c r="AO42" s="23">
        <v>801940.59</v>
      </c>
      <c r="AP42" s="23">
        <v>775067.09</v>
      </c>
      <c r="AQ42" s="23">
        <v>727749.36</v>
      </c>
      <c r="AR42" s="23">
        <v>754085.16</v>
      </c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</row>
    <row r="43" spans="1:88"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</row>
    <row r="44" spans="1:88">
      <c r="A44" s="21" t="s">
        <v>199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</row>
    <row r="45" spans="1:88">
      <c r="A45" s="18" t="s">
        <v>182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98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</row>
    <row r="46" spans="1:88">
      <c r="A46" s="20" t="s">
        <v>183</v>
      </c>
      <c r="C46" s="14">
        <v>22.46</v>
      </c>
      <c r="D46" s="14">
        <v>12.01</v>
      </c>
      <c r="E46" s="14">
        <v>25.69</v>
      </c>
      <c r="F46" s="14">
        <v>29.48</v>
      </c>
      <c r="G46" s="14">
        <v>24.89</v>
      </c>
      <c r="H46" s="14">
        <v>28.41</v>
      </c>
      <c r="I46" s="14">
        <v>35.61</v>
      </c>
      <c r="J46" s="14">
        <v>19.579999999999998</v>
      </c>
      <c r="K46" s="14">
        <v>22.26</v>
      </c>
      <c r="L46" s="14">
        <v>30.77</v>
      </c>
      <c r="M46" s="14">
        <v>29.84</v>
      </c>
      <c r="N46" s="14">
        <v>48.68</v>
      </c>
      <c r="O46" s="23">
        <v>87.71</v>
      </c>
      <c r="P46" s="23">
        <v>100.45</v>
      </c>
      <c r="Q46" s="23">
        <v>53.53</v>
      </c>
      <c r="R46" s="23">
        <v>32.1</v>
      </c>
      <c r="S46" s="23">
        <v>75.819999999999993</v>
      </c>
      <c r="T46" s="23">
        <v>81.3</v>
      </c>
      <c r="U46" s="23">
        <v>33.81</v>
      </c>
      <c r="V46" s="23">
        <v>27.4</v>
      </c>
      <c r="W46" s="23">
        <v>26.01</v>
      </c>
      <c r="X46" s="23">
        <v>34.68</v>
      </c>
      <c r="Y46" s="23">
        <v>44.79</v>
      </c>
      <c r="Z46" s="23">
        <v>19.7</v>
      </c>
      <c r="AA46" s="23">
        <v>21.88</v>
      </c>
      <c r="AB46" s="23">
        <v>18.54</v>
      </c>
      <c r="AC46" s="23">
        <v>28.54</v>
      </c>
      <c r="AD46" s="23">
        <v>17.55</v>
      </c>
      <c r="AE46" s="23">
        <v>15.2</v>
      </c>
      <c r="AF46" s="23"/>
      <c r="AG46" s="83">
        <f>+[4]Hoja1!$D$11</f>
        <v>31.07</v>
      </c>
      <c r="AH46" s="23">
        <v>19.54</v>
      </c>
      <c r="AI46" s="23">
        <v>18.95</v>
      </c>
      <c r="AJ46" s="23">
        <v>14.22</v>
      </c>
      <c r="AK46" s="23">
        <v>62.83</v>
      </c>
      <c r="AL46" s="23">
        <v>35.69</v>
      </c>
      <c r="AM46" s="23">
        <v>32.92</v>
      </c>
      <c r="AN46" s="23">
        <v>23.63</v>
      </c>
      <c r="AO46" s="23">
        <v>21.49</v>
      </c>
      <c r="AP46" s="23">
        <v>30.16</v>
      </c>
      <c r="AQ46" s="23">
        <v>29.11</v>
      </c>
      <c r="AR46" s="23">
        <v>34.89</v>
      </c>
      <c r="AS46" s="197">
        <v>70.16</v>
      </c>
      <c r="AT46" s="197">
        <v>44.21</v>
      </c>
      <c r="AU46" s="197">
        <v>26.3</v>
      </c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</row>
    <row r="47" spans="1:88">
      <c r="A47" s="20" t="s">
        <v>184</v>
      </c>
      <c r="C47" s="14">
        <v>320.08999999999997</v>
      </c>
      <c r="D47" s="14">
        <v>179.04</v>
      </c>
      <c r="E47" s="14">
        <v>286.58999999999997</v>
      </c>
      <c r="F47" s="14">
        <v>1226.54</v>
      </c>
      <c r="G47" s="14">
        <v>1096.99</v>
      </c>
      <c r="H47" s="14">
        <v>850.77</v>
      </c>
      <c r="I47" s="14">
        <v>960.46</v>
      </c>
      <c r="J47" s="14">
        <v>858.19</v>
      </c>
      <c r="K47" s="14">
        <v>621.54999999999995</v>
      </c>
      <c r="L47" s="14">
        <v>549.17999999999995</v>
      </c>
      <c r="M47" s="14">
        <v>861.35</v>
      </c>
      <c r="N47" s="14">
        <v>1158.3</v>
      </c>
      <c r="O47" s="23">
        <v>2411.7600000000002</v>
      </c>
      <c r="P47" s="23">
        <v>2127.6799999999998</v>
      </c>
      <c r="Q47" s="23">
        <v>2493.42</v>
      </c>
      <c r="R47" s="23">
        <v>3268.36</v>
      </c>
      <c r="S47" s="23">
        <v>2978.43</v>
      </c>
      <c r="T47" s="23">
        <v>2231.09</v>
      </c>
      <c r="U47" s="23">
        <v>1806.06</v>
      </c>
      <c r="V47" s="23">
        <v>1658.4</v>
      </c>
      <c r="W47" s="23">
        <v>1195.9000000000001</v>
      </c>
      <c r="X47" s="23">
        <v>990.1</v>
      </c>
      <c r="Y47" s="23">
        <v>621.21</v>
      </c>
      <c r="Z47" s="23">
        <v>429.99</v>
      </c>
      <c r="AA47" s="23">
        <v>533.61</v>
      </c>
      <c r="AB47" s="23">
        <v>276.88</v>
      </c>
      <c r="AC47" s="23">
        <v>498.99</v>
      </c>
      <c r="AD47" s="23">
        <v>1367.92</v>
      </c>
      <c r="AE47" s="23">
        <v>479.25</v>
      </c>
      <c r="AF47" s="23"/>
      <c r="AG47" s="15">
        <v>381.98</v>
      </c>
      <c r="AH47" s="23">
        <v>267.92</v>
      </c>
      <c r="AI47" s="23">
        <v>363.5</v>
      </c>
      <c r="AJ47" s="23">
        <v>215.57</v>
      </c>
      <c r="AK47" s="23">
        <v>494.75</v>
      </c>
      <c r="AL47" s="23">
        <v>755.83</v>
      </c>
      <c r="AM47" s="23">
        <v>719.06</v>
      </c>
      <c r="AN47" s="23">
        <v>574.36</v>
      </c>
      <c r="AO47" s="23">
        <v>359.02</v>
      </c>
      <c r="AP47" s="23">
        <v>1413.54</v>
      </c>
      <c r="AQ47" s="23">
        <v>1126.54</v>
      </c>
      <c r="AR47" s="23">
        <v>1093.8399999999999</v>
      </c>
      <c r="AS47" s="15">
        <v>1187.74</v>
      </c>
      <c r="AT47" s="197">
        <v>890.08</v>
      </c>
      <c r="AU47" s="197">
        <v>839.01</v>
      </c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</row>
    <row r="48" spans="1:88">
      <c r="A48" s="20" t="s">
        <v>185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/>
      <c r="AG48" s="23">
        <f>+[4]Hoja1!$D$13</f>
        <v>0</v>
      </c>
      <c r="AH48" s="23">
        <v>0</v>
      </c>
      <c r="AI48" s="23">
        <v>0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197">
        <v>0</v>
      </c>
      <c r="AT48" s="197">
        <v>0</v>
      </c>
      <c r="AU48" s="197">
        <v>0</v>
      </c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</row>
    <row r="49" spans="1:88">
      <c r="A49" s="20" t="s">
        <v>186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23">
        <v>0</v>
      </c>
      <c r="AF49" s="23"/>
      <c r="AG49" s="23">
        <v>0</v>
      </c>
      <c r="AH49" s="23">
        <v>0</v>
      </c>
      <c r="AI49" s="23">
        <v>0</v>
      </c>
      <c r="AJ49" s="23">
        <v>0</v>
      </c>
      <c r="AK49" s="23">
        <v>0</v>
      </c>
      <c r="AL49" s="23">
        <v>0</v>
      </c>
      <c r="AM49" s="23">
        <v>0</v>
      </c>
      <c r="AN49" s="23">
        <v>0</v>
      </c>
      <c r="AO49" s="23">
        <v>0</v>
      </c>
      <c r="AP49" s="23">
        <v>0</v>
      </c>
      <c r="AQ49" s="23">
        <v>0</v>
      </c>
      <c r="AR49" s="23">
        <v>0</v>
      </c>
      <c r="AS49" s="197">
        <v>0</v>
      </c>
      <c r="AT49" s="197">
        <v>0</v>
      </c>
      <c r="AU49" s="197">
        <v>0</v>
      </c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</row>
    <row r="50" spans="1:88">
      <c r="A50" s="20" t="s">
        <v>187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  <c r="AF50" s="23"/>
      <c r="AG50" s="23">
        <v>0</v>
      </c>
      <c r="AH50" s="23">
        <v>0</v>
      </c>
      <c r="AI50" s="23">
        <v>0</v>
      </c>
      <c r="AJ50" s="23">
        <v>0</v>
      </c>
      <c r="AK50" s="23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  <c r="AQ50" s="23">
        <v>0</v>
      </c>
      <c r="AR50" s="23">
        <v>0</v>
      </c>
      <c r="AS50" s="197">
        <v>0</v>
      </c>
      <c r="AT50" s="197">
        <v>0</v>
      </c>
      <c r="AU50" s="197">
        <v>0</v>
      </c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</row>
    <row r="51" spans="1:88">
      <c r="A51" s="18" t="s">
        <v>188</v>
      </c>
      <c r="C51" s="14">
        <v>342.55</v>
      </c>
      <c r="D51" s="14">
        <v>191.06</v>
      </c>
      <c r="E51" s="14">
        <v>312.27999999999997</v>
      </c>
      <c r="F51" s="14">
        <v>1256.02</v>
      </c>
      <c r="G51" s="14">
        <v>1121.8900000000001</v>
      </c>
      <c r="H51" s="14">
        <v>879.18</v>
      </c>
      <c r="I51" s="14">
        <v>996.07</v>
      </c>
      <c r="J51" s="14">
        <v>877.77</v>
      </c>
      <c r="K51" s="14">
        <v>643.80999999999995</v>
      </c>
      <c r="L51" s="14">
        <v>579.95000000000005</v>
      </c>
      <c r="M51" s="14">
        <v>891.18</v>
      </c>
      <c r="N51" s="14">
        <v>1206.97</v>
      </c>
      <c r="O51" s="23">
        <v>2499.46</v>
      </c>
      <c r="P51" s="23">
        <v>2228.13</v>
      </c>
      <c r="Q51" s="23">
        <v>2546.9499999999998</v>
      </c>
      <c r="R51" s="23">
        <v>3300.46</v>
      </c>
      <c r="S51" s="23">
        <v>3054.25</v>
      </c>
      <c r="T51" s="23">
        <v>2312.39</v>
      </c>
      <c r="U51" s="23">
        <v>1839.87</v>
      </c>
      <c r="V51" s="23">
        <v>1685.8</v>
      </c>
      <c r="W51" s="23">
        <v>1221.9100000000001</v>
      </c>
      <c r="X51" s="23">
        <v>1024.78</v>
      </c>
      <c r="Y51" s="23">
        <v>666</v>
      </c>
      <c r="Z51" s="23">
        <v>449.7</v>
      </c>
      <c r="AA51" s="23">
        <v>555.49</v>
      </c>
      <c r="AB51" s="23">
        <v>295.42</v>
      </c>
      <c r="AC51" s="23">
        <v>527.52</v>
      </c>
      <c r="AD51" s="23">
        <v>1385.47</v>
      </c>
      <c r="AE51" s="23">
        <v>494.45</v>
      </c>
      <c r="AF51" s="23"/>
      <c r="AG51" s="23">
        <f>+AG47+AG46</f>
        <v>413.05</v>
      </c>
      <c r="AH51" s="23">
        <v>287.45</v>
      </c>
      <c r="AI51" s="23">
        <v>382.45</v>
      </c>
      <c r="AJ51" s="23">
        <v>229.79</v>
      </c>
      <c r="AK51" s="23">
        <v>557.58000000000004</v>
      </c>
      <c r="AL51" s="23">
        <v>791.52</v>
      </c>
      <c r="AM51" s="23">
        <v>751.98</v>
      </c>
      <c r="AN51" s="23">
        <v>597.99</v>
      </c>
      <c r="AO51" s="23">
        <v>380.51</v>
      </c>
      <c r="AP51" s="23">
        <v>1443.7</v>
      </c>
      <c r="AQ51" s="23">
        <v>1155.6499999999999</v>
      </c>
      <c r="AR51" s="23">
        <v>1128.73</v>
      </c>
      <c r="AS51" s="15">
        <v>1257.9000000000001</v>
      </c>
      <c r="AT51" s="197">
        <v>934.29</v>
      </c>
      <c r="AU51" s="197">
        <v>865.3</v>
      </c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</row>
    <row r="52" spans="1:88">
      <c r="A52" s="18" t="s">
        <v>189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  <c r="AF52" s="23"/>
      <c r="AG52" s="23">
        <f>+[4]Hoja1!$D$19</f>
        <v>0</v>
      </c>
      <c r="AH52" s="23">
        <v>0</v>
      </c>
      <c r="AI52" s="23">
        <v>0</v>
      </c>
      <c r="AJ52" s="23">
        <v>0</v>
      </c>
      <c r="AK52" s="23"/>
      <c r="AL52" s="23"/>
      <c r="AM52" s="23">
        <v>0</v>
      </c>
      <c r="AN52" s="23">
        <v>0</v>
      </c>
      <c r="AO52" s="23">
        <v>0</v>
      </c>
      <c r="AP52" s="23">
        <v>0</v>
      </c>
      <c r="AQ52" s="23">
        <v>0</v>
      </c>
      <c r="AR52" s="23">
        <v>0</v>
      </c>
      <c r="AS52" s="23"/>
      <c r="AT52" s="197">
        <v>0</v>
      </c>
      <c r="AU52" s="197">
        <v>0</v>
      </c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</row>
    <row r="53" spans="1:88">
      <c r="A53" s="20" t="s">
        <v>190</v>
      </c>
      <c r="C53" s="14">
        <v>3.49</v>
      </c>
      <c r="D53" s="14">
        <v>3.45</v>
      </c>
      <c r="E53" s="14">
        <v>4.41</v>
      </c>
      <c r="F53" s="14">
        <v>3.46</v>
      </c>
      <c r="G53" s="14">
        <v>3.43</v>
      </c>
      <c r="H53" s="14">
        <v>4.49</v>
      </c>
      <c r="I53" s="14">
        <v>3.93</v>
      </c>
      <c r="J53" s="14">
        <v>5</v>
      </c>
      <c r="K53" s="14">
        <v>4.58</v>
      </c>
      <c r="L53" s="14">
        <v>6.13</v>
      </c>
      <c r="M53" s="14">
        <v>5.34</v>
      </c>
      <c r="N53" s="14">
        <v>4.97</v>
      </c>
      <c r="O53" s="23">
        <v>5.19</v>
      </c>
      <c r="P53" s="23">
        <v>5.65</v>
      </c>
      <c r="Q53" s="23">
        <v>7.25</v>
      </c>
      <c r="R53" s="23">
        <v>4.8600000000000003</v>
      </c>
      <c r="S53" s="23">
        <v>6.06</v>
      </c>
      <c r="T53" s="23">
        <v>7</v>
      </c>
      <c r="U53" s="23">
        <v>5.37</v>
      </c>
      <c r="V53" s="23">
        <v>6.16</v>
      </c>
      <c r="W53" s="23">
        <v>5.81</v>
      </c>
      <c r="X53" s="23">
        <v>5</v>
      </c>
      <c r="Y53" s="23">
        <v>6.45</v>
      </c>
      <c r="Z53" s="23">
        <v>5.26</v>
      </c>
      <c r="AA53" s="23">
        <v>6.74</v>
      </c>
      <c r="AB53" s="23">
        <v>6.79</v>
      </c>
      <c r="AC53" s="23">
        <v>6.64</v>
      </c>
      <c r="AD53" s="23">
        <v>5.73</v>
      </c>
      <c r="AE53" s="23">
        <v>5.51</v>
      </c>
      <c r="AF53" s="23"/>
      <c r="AG53" s="23">
        <f>+[4]Hoja1!$D$21</f>
        <v>6.67</v>
      </c>
      <c r="AH53" s="23">
        <v>6.08</v>
      </c>
      <c r="AI53" s="23">
        <v>6.29</v>
      </c>
      <c r="AJ53" s="23">
        <v>6.48</v>
      </c>
      <c r="AK53" s="23">
        <v>6.73</v>
      </c>
      <c r="AL53" s="23">
        <v>7.54</v>
      </c>
      <c r="AM53" s="23">
        <v>6.14</v>
      </c>
      <c r="AN53" s="23">
        <v>5.9</v>
      </c>
      <c r="AO53" s="23">
        <v>8.08</v>
      </c>
      <c r="AP53" s="23">
        <v>4.6900000000000004</v>
      </c>
      <c r="AQ53" s="23">
        <v>5.88</v>
      </c>
      <c r="AR53" s="23">
        <v>6.34</v>
      </c>
      <c r="AS53" s="197">
        <v>7.12</v>
      </c>
      <c r="AT53" s="197">
        <v>5.98</v>
      </c>
      <c r="AU53" s="197">
        <v>9.07</v>
      </c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</row>
    <row r="54" spans="1:88">
      <c r="A54" s="20" t="s">
        <v>191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0</v>
      </c>
      <c r="AF54" s="23"/>
      <c r="AG54" s="23">
        <v>0</v>
      </c>
      <c r="AH54" s="23">
        <v>0</v>
      </c>
      <c r="AI54" s="23">
        <v>0</v>
      </c>
      <c r="AJ54" s="23">
        <v>0</v>
      </c>
      <c r="AK54" s="23">
        <v>0</v>
      </c>
      <c r="AL54" s="23">
        <v>0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  <c r="AR54" s="23">
        <v>0</v>
      </c>
      <c r="AS54" s="197">
        <v>0</v>
      </c>
      <c r="AT54" s="197">
        <v>0</v>
      </c>
      <c r="AU54" s="197">
        <v>0</v>
      </c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</row>
    <row r="55" spans="1:88">
      <c r="A55" s="20" t="s">
        <v>192</v>
      </c>
      <c r="C55" s="14">
        <v>379.85</v>
      </c>
      <c r="D55" s="14">
        <v>384.62</v>
      </c>
      <c r="E55" s="14">
        <v>395.58</v>
      </c>
      <c r="F55" s="14">
        <v>435.51</v>
      </c>
      <c r="G55" s="14">
        <v>456.49</v>
      </c>
      <c r="H55" s="14">
        <v>480.72</v>
      </c>
      <c r="I55" s="14">
        <v>591.75</v>
      </c>
      <c r="J55" s="14">
        <v>590.54</v>
      </c>
      <c r="K55" s="14">
        <v>612.76</v>
      </c>
      <c r="L55" s="14">
        <v>626.97</v>
      </c>
      <c r="M55" s="14">
        <v>640.99</v>
      </c>
      <c r="N55" s="14">
        <v>637.02</v>
      </c>
      <c r="O55" s="23">
        <v>530.35</v>
      </c>
      <c r="P55" s="23">
        <v>542.34</v>
      </c>
      <c r="Q55" s="23">
        <v>556.52</v>
      </c>
      <c r="R55" s="23">
        <v>553.37</v>
      </c>
      <c r="S55" s="23">
        <v>563.76</v>
      </c>
      <c r="T55" s="23">
        <v>606.22</v>
      </c>
      <c r="U55" s="23">
        <v>670.91</v>
      </c>
      <c r="V55" s="23">
        <v>627.12</v>
      </c>
      <c r="W55" s="23">
        <v>606.51</v>
      </c>
      <c r="X55" s="23">
        <v>621.94000000000005</v>
      </c>
      <c r="Y55" s="23">
        <v>614.16999999999996</v>
      </c>
      <c r="Z55" s="23">
        <v>626.41999999999996</v>
      </c>
      <c r="AA55" s="23">
        <v>639.54</v>
      </c>
      <c r="AB55" s="23">
        <v>645.36</v>
      </c>
      <c r="AC55" s="23">
        <v>663.16</v>
      </c>
      <c r="AD55" s="23">
        <v>678.68</v>
      </c>
      <c r="AE55" s="23">
        <v>663.39</v>
      </c>
      <c r="AF55" s="23"/>
      <c r="AG55" s="23">
        <v>700.05</v>
      </c>
      <c r="AH55" s="23">
        <v>705.88</v>
      </c>
      <c r="AI55" s="23">
        <v>711.42</v>
      </c>
      <c r="AJ55" s="23">
        <v>722.79</v>
      </c>
      <c r="AK55" s="23">
        <v>747.36</v>
      </c>
      <c r="AL55" s="23">
        <v>748.15</v>
      </c>
      <c r="AM55" s="23">
        <v>762.66</v>
      </c>
      <c r="AN55" s="23">
        <v>776.31</v>
      </c>
      <c r="AO55" s="23">
        <v>787.05</v>
      </c>
      <c r="AP55" s="23">
        <v>793.17</v>
      </c>
      <c r="AQ55" s="23">
        <v>798.96</v>
      </c>
      <c r="AR55" s="23">
        <v>813.42</v>
      </c>
      <c r="AS55" s="197">
        <v>830.02</v>
      </c>
      <c r="AT55" s="197">
        <v>817.78</v>
      </c>
      <c r="AU55" s="197">
        <v>816.43</v>
      </c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</row>
    <row r="56" spans="1:88">
      <c r="A56" s="20" t="s">
        <v>193</v>
      </c>
      <c r="C56" s="14">
        <v>1892.07</v>
      </c>
      <c r="D56" s="14">
        <v>1924.88</v>
      </c>
      <c r="E56" s="14">
        <v>1963.37</v>
      </c>
      <c r="F56" s="14">
        <v>2054.86</v>
      </c>
      <c r="G56" s="14">
        <v>2064.56</v>
      </c>
      <c r="H56" s="14">
        <v>1974.08</v>
      </c>
      <c r="I56" s="14">
        <v>1982.93</v>
      </c>
      <c r="J56" s="14">
        <v>1897.08</v>
      </c>
      <c r="K56" s="14">
        <v>2086.91</v>
      </c>
      <c r="L56" s="14">
        <v>2022.78</v>
      </c>
      <c r="M56" s="14">
        <v>2528.66</v>
      </c>
      <c r="N56" s="14">
        <v>2803.47</v>
      </c>
      <c r="O56" s="23">
        <v>2754.52</v>
      </c>
      <c r="P56" s="23">
        <v>2780.77</v>
      </c>
      <c r="Q56" s="23">
        <v>3833.59</v>
      </c>
      <c r="R56" s="23">
        <v>3852.89</v>
      </c>
      <c r="S56" s="23">
        <v>3774</v>
      </c>
      <c r="T56" s="23">
        <v>3580.1</v>
      </c>
      <c r="U56" s="23">
        <v>3367.1</v>
      </c>
      <c r="V56" s="23">
        <v>3402.78</v>
      </c>
      <c r="W56" s="23">
        <v>3418.31</v>
      </c>
      <c r="X56" s="23">
        <v>3631.46</v>
      </c>
      <c r="Y56" s="23">
        <v>3634.33</v>
      </c>
      <c r="Z56" s="23">
        <v>3326.17</v>
      </c>
      <c r="AA56" s="23">
        <v>3349.91</v>
      </c>
      <c r="AB56" s="23">
        <v>3361.55</v>
      </c>
      <c r="AC56" s="23">
        <v>3569.18</v>
      </c>
      <c r="AD56" s="23">
        <v>3468.65</v>
      </c>
      <c r="AE56" s="23">
        <v>3468.31</v>
      </c>
      <c r="AF56" s="23"/>
      <c r="AG56" s="23">
        <v>3548.1</v>
      </c>
      <c r="AH56" s="23">
        <v>3528.17</v>
      </c>
      <c r="AI56" s="23">
        <v>3746.11</v>
      </c>
      <c r="AJ56" s="23">
        <v>4121.93</v>
      </c>
      <c r="AK56" s="23">
        <v>4377.2700000000004</v>
      </c>
      <c r="AL56" s="23">
        <v>4362.72</v>
      </c>
      <c r="AM56" s="23">
        <v>4115.58</v>
      </c>
      <c r="AN56" s="23">
        <v>4048.77</v>
      </c>
      <c r="AO56" s="23">
        <v>4042.86</v>
      </c>
      <c r="AP56" s="23">
        <v>3963.82</v>
      </c>
      <c r="AQ56" s="23">
        <v>3993.28</v>
      </c>
      <c r="AR56" s="23">
        <v>3969.75</v>
      </c>
      <c r="AS56" s="15">
        <v>4132.07</v>
      </c>
      <c r="AT56" s="15">
        <v>4075.03</v>
      </c>
      <c r="AU56" s="15">
        <v>4048.01</v>
      </c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</row>
    <row r="57" spans="1:88">
      <c r="A57" s="20" t="s">
        <v>194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  <c r="AF57" s="23"/>
      <c r="AG57" s="23">
        <v>0</v>
      </c>
      <c r="AH57" s="23">
        <v>0</v>
      </c>
      <c r="AI57" s="23">
        <v>100</v>
      </c>
      <c r="AJ57" s="23">
        <v>0</v>
      </c>
      <c r="AK57" s="23">
        <v>200</v>
      </c>
      <c r="AL57" s="23">
        <v>251.51</v>
      </c>
      <c r="AM57" s="23">
        <v>0</v>
      </c>
      <c r="AN57" s="23">
        <v>0</v>
      </c>
      <c r="AO57" s="23">
        <v>0</v>
      </c>
      <c r="AP57" s="23">
        <v>0</v>
      </c>
      <c r="AQ57" s="23">
        <v>0</v>
      </c>
      <c r="AR57" s="23">
        <v>0</v>
      </c>
      <c r="AS57" s="197">
        <v>0</v>
      </c>
      <c r="AT57" s="197">
        <v>0</v>
      </c>
      <c r="AU57" s="197">
        <v>0</v>
      </c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</row>
    <row r="58" spans="1:88">
      <c r="A58" s="20" t="s">
        <v>195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/>
      <c r="AG58" s="23">
        <v>0</v>
      </c>
      <c r="AH58" s="23">
        <v>0</v>
      </c>
      <c r="AI58" s="23">
        <v>0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  <c r="AR58" s="23">
        <v>0</v>
      </c>
      <c r="AS58" s="197">
        <v>0</v>
      </c>
      <c r="AT58" s="197">
        <v>0</v>
      </c>
      <c r="AU58" s="197">
        <v>0</v>
      </c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</row>
    <row r="59" spans="1:88">
      <c r="A59" s="20" t="s">
        <v>196</v>
      </c>
      <c r="C59" s="14">
        <v>455.23</v>
      </c>
      <c r="D59" s="14">
        <v>458.09</v>
      </c>
      <c r="E59" s="14">
        <v>461.09</v>
      </c>
      <c r="F59" s="14">
        <v>465.49</v>
      </c>
      <c r="G59" s="14">
        <v>466.19</v>
      </c>
      <c r="H59" s="14">
        <v>468.67</v>
      </c>
      <c r="I59" s="14">
        <v>471.37</v>
      </c>
      <c r="J59" s="14">
        <v>473.32</v>
      </c>
      <c r="K59" s="14">
        <v>476.13</v>
      </c>
      <c r="L59" s="14">
        <v>477.51</v>
      </c>
      <c r="M59" s="14">
        <v>480.24</v>
      </c>
      <c r="N59" s="14">
        <v>481.03</v>
      </c>
      <c r="O59" s="23">
        <v>481.45</v>
      </c>
      <c r="P59" s="23">
        <v>485.29</v>
      </c>
      <c r="Q59" s="23">
        <v>483.14</v>
      </c>
      <c r="R59" s="23">
        <v>485.68</v>
      </c>
      <c r="S59" s="23">
        <v>487.05</v>
      </c>
      <c r="T59" s="23">
        <v>487.09</v>
      </c>
      <c r="U59" s="23">
        <v>484.57</v>
      </c>
      <c r="V59" s="23">
        <v>486.93</v>
      </c>
      <c r="W59" s="23">
        <v>490.73</v>
      </c>
      <c r="X59" s="23">
        <v>488.56</v>
      </c>
      <c r="Y59" s="23">
        <v>491.54</v>
      </c>
      <c r="Z59" s="23">
        <v>494.52</v>
      </c>
      <c r="AA59" s="23">
        <v>495.95</v>
      </c>
      <c r="AB59" s="23">
        <v>496.03</v>
      </c>
      <c r="AC59" s="23">
        <v>499.63</v>
      </c>
      <c r="AD59" s="23">
        <v>498.1</v>
      </c>
      <c r="AE59" s="23">
        <v>500.66</v>
      </c>
      <c r="AF59" s="23"/>
      <c r="AG59" s="23">
        <v>500.65</v>
      </c>
      <c r="AH59" s="23">
        <v>503.21</v>
      </c>
      <c r="AI59" s="23">
        <v>505.99</v>
      </c>
      <c r="AJ59" s="23">
        <v>505.97</v>
      </c>
      <c r="AK59" s="23">
        <v>508.26</v>
      </c>
      <c r="AL59" s="23">
        <v>509.94</v>
      </c>
      <c r="AM59" s="23">
        <v>511.77</v>
      </c>
      <c r="AN59" s="23">
        <v>512.95000000000005</v>
      </c>
      <c r="AO59" s="23">
        <v>513.44000000000005</v>
      </c>
      <c r="AP59" s="23">
        <v>512.34</v>
      </c>
      <c r="AQ59" s="23">
        <v>515.02</v>
      </c>
      <c r="AR59" s="23">
        <v>514.91999999999996</v>
      </c>
      <c r="AS59" s="197">
        <v>514.83000000000004</v>
      </c>
      <c r="AT59" s="197">
        <v>517.70000000000005</v>
      </c>
      <c r="AU59" s="197">
        <v>519.12</v>
      </c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</row>
    <row r="60" spans="1:88">
      <c r="A60" s="18" t="s">
        <v>197</v>
      </c>
      <c r="C60" s="14">
        <v>2730.63</v>
      </c>
      <c r="D60" s="14">
        <v>2771.04</v>
      </c>
      <c r="E60" s="14">
        <v>2824.44</v>
      </c>
      <c r="F60" s="14">
        <v>2959.31</v>
      </c>
      <c r="G60" s="14">
        <v>2990.67</v>
      </c>
      <c r="H60" s="14">
        <v>2927.95</v>
      </c>
      <c r="I60" s="14">
        <v>3049.98</v>
      </c>
      <c r="J60" s="14">
        <v>2965.94</v>
      </c>
      <c r="K60" s="14">
        <v>3180.38</v>
      </c>
      <c r="L60" s="14">
        <v>3133.38</v>
      </c>
      <c r="M60" s="14">
        <v>3655.24</v>
      </c>
      <c r="N60" s="14">
        <v>3926.49</v>
      </c>
      <c r="O60" s="23">
        <v>3771.5</v>
      </c>
      <c r="P60" s="23">
        <v>3814.05</v>
      </c>
      <c r="Q60" s="23">
        <v>4880.5</v>
      </c>
      <c r="R60" s="23">
        <v>4896.79</v>
      </c>
      <c r="S60" s="23">
        <v>4830.87</v>
      </c>
      <c r="T60" s="23">
        <v>4680.41</v>
      </c>
      <c r="U60" s="23">
        <v>4527.95</v>
      </c>
      <c r="V60" s="23">
        <v>4522.99</v>
      </c>
      <c r="W60" s="23">
        <v>4521.3500000000004</v>
      </c>
      <c r="X60" s="23">
        <v>4746.96</v>
      </c>
      <c r="Y60" s="23">
        <v>4746.5</v>
      </c>
      <c r="Z60" s="23">
        <v>4452.3599999999997</v>
      </c>
      <c r="AA60" s="23">
        <v>4492.1400000000003</v>
      </c>
      <c r="AB60" s="23">
        <v>4509.7299999999996</v>
      </c>
      <c r="AC60" s="23">
        <v>4738.6099999999997</v>
      </c>
      <c r="AD60" s="23">
        <v>4651.1499999999996</v>
      </c>
      <c r="AE60" s="23">
        <v>4637.87</v>
      </c>
      <c r="AF60" s="23"/>
      <c r="AG60" s="23">
        <v>4755.47</v>
      </c>
      <c r="AH60" s="23">
        <v>4743.34</v>
      </c>
      <c r="AI60" s="23">
        <v>5069.8100000000004</v>
      </c>
      <c r="AJ60" s="23">
        <v>5357.17</v>
      </c>
      <c r="AK60" s="23">
        <v>5839.61</v>
      </c>
      <c r="AL60" s="23">
        <v>5879.85</v>
      </c>
      <c r="AM60" s="23">
        <v>5396.15</v>
      </c>
      <c r="AN60" s="23">
        <v>5343.94</v>
      </c>
      <c r="AO60" s="23">
        <v>5351.42</v>
      </c>
      <c r="AP60" s="23">
        <v>5274.02</v>
      </c>
      <c r="AQ60" s="23">
        <v>5313.13</v>
      </c>
      <c r="AR60" s="23">
        <v>5304.44</v>
      </c>
      <c r="AS60" s="15">
        <v>5484.05</v>
      </c>
      <c r="AT60" s="15">
        <v>5416.5</v>
      </c>
      <c r="AU60" s="15">
        <v>5392.62</v>
      </c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</row>
    <row r="61" spans="1:88">
      <c r="A61" s="19" t="s">
        <v>198</v>
      </c>
      <c r="C61" s="14">
        <v>12.54</v>
      </c>
      <c r="D61" s="14">
        <v>6.89</v>
      </c>
      <c r="E61" s="14">
        <v>11.06</v>
      </c>
      <c r="F61" s="14">
        <v>42.44</v>
      </c>
      <c r="G61" s="14">
        <v>37.51</v>
      </c>
      <c r="H61" s="14">
        <v>30.03</v>
      </c>
      <c r="I61" s="14">
        <v>32.659999999999997</v>
      </c>
      <c r="J61" s="14">
        <v>29.6</v>
      </c>
      <c r="K61" s="14">
        <v>20.239999999999998</v>
      </c>
      <c r="L61" s="14">
        <v>18.510000000000002</v>
      </c>
      <c r="M61" s="14">
        <v>24.38</v>
      </c>
      <c r="N61" s="14">
        <v>30.74</v>
      </c>
      <c r="O61" s="23">
        <v>66.27</v>
      </c>
      <c r="P61" s="23">
        <v>58.42</v>
      </c>
      <c r="Q61" s="23">
        <v>52.19</v>
      </c>
      <c r="R61" s="23">
        <v>67.400000000000006</v>
      </c>
      <c r="S61" s="23">
        <v>63.22</v>
      </c>
      <c r="T61" s="23">
        <v>49.41</v>
      </c>
      <c r="U61" s="23">
        <v>40.630000000000003</v>
      </c>
      <c r="V61" s="23">
        <v>37.270000000000003</v>
      </c>
      <c r="W61" s="23">
        <v>27.03</v>
      </c>
      <c r="X61" s="23">
        <v>21.59</v>
      </c>
      <c r="Y61" s="23">
        <v>14.03</v>
      </c>
      <c r="Z61" s="23">
        <v>10.1</v>
      </c>
      <c r="AA61" s="23">
        <v>12.37</v>
      </c>
      <c r="AB61" s="23">
        <v>6.55</v>
      </c>
      <c r="AC61" s="23">
        <v>11.13</v>
      </c>
      <c r="AD61" s="23">
        <v>29.79</v>
      </c>
      <c r="AE61" s="23">
        <v>10.66</v>
      </c>
      <c r="AF61" s="23"/>
      <c r="AG61" s="15">
        <v>8.69</v>
      </c>
      <c r="AH61" s="23">
        <v>6</v>
      </c>
      <c r="AI61" s="23">
        <f>+AI51/AI60*100</f>
        <v>7.5436752067631714</v>
      </c>
      <c r="AJ61" s="23">
        <v>4.2300000000000004</v>
      </c>
      <c r="AK61" s="23">
        <v>9.49</v>
      </c>
      <c r="AL61" s="23">
        <v>13.41</v>
      </c>
      <c r="AM61" s="23">
        <v>13.88</v>
      </c>
      <c r="AN61" s="23">
        <v>11.13</v>
      </c>
      <c r="AO61" s="23">
        <v>7.05</v>
      </c>
      <c r="AP61" s="23">
        <v>27.31</v>
      </c>
      <c r="AQ61" s="23">
        <v>21.68</v>
      </c>
      <c r="AR61" s="15">
        <v>21.15</v>
      </c>
      <c r="AS61" s="197">
        <v>22.94</v>
      </c>
      <c r="AT61" s="197">
        <v>17.25</v>
      </c>
      <c r="AU61" s="197">
        <v>16.05</v>
      </c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</row>
    <row r="62" spans="1:88"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85"/>
      <c r="AF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S62" s="15"/>
      <c r="AT62" s="15"/>
    </row>
    <row r="63" spans="1:88">
      <c r="A63" s="84" t="s">
        <v>258</v>
      </c>
      <c r="C63" s="82">
        <v>2.8559999999999999</v>
      </c>
      <c r="D63" s="82">
        <v>2.847</v>
      </c>
      <c r="E63" s="82">
        <v>2.8410000000000002</v>
      </c>
      <c r="F63" s="82">
        <v>2.8479999999999999</v>
      </c>
      <c r="G63" s="82">
        <v>2.8439999999999999</v>
      </c>
      <c r="H63" s="82">
        <v>2.8260000000000001</v>
      </c>
      <c r="I63" s="82">
        <v>2.823</v>
      </c>
      <c r="J63" s="82">
        <v>2.7970000000000002</v>
      </c>
      <c r="K63" s="82">
        <v>2.7869999999999999</v>
      </c>
      <c r="L63" s="82">
        <v>2.7970000000000002</v>
      </c>
      <c r="M63" s="82">
        <v>2.8319999999999999</v>
      </c>
      <c r="N63" s="82">
        <v>2.8090000000000002</v>
      </c>
      <c r="O63" s="83">
        <v>2.7719999999999998</v>
      </c>
      <c r="P63" s="83">
        <v>2.7749999999999999</v>
      </c>
      <c r="Q63" s="83">
        <v>2.8039999999999998</v>
      </c>
      <c r="R63" s="83">
        <v>2.8210000000000002</v>
      </c>
      <c r="S63" s="83">
        <v>2.7669999999999999</v>
      </c>
      <c r="T63" s="83">
        <v>2.7490000000000001</v>
      </c>
      <c r="U63" s="83">
        <v>2.738</v>
      </c>
      <c r="V63" s="83">
        <v>2.726</v>
      </c>
      <c r="W63" s="83">
        <v>2.7730000000000001</v>
      </c>
      <c r="X63" s="83">
        <v>2.7069999999999999</v>
      </c>
      <c r="Y63" s="83">
        <v>2.7</v>
      </c>
      <c r="Z63" s="83">
        <v>2.6960000000000002</v>
      </c>
      <c r="AA63" s="83">
        <v>2.6890000000000001</v>
      </c>
      <c r="AB63" s="83">
        <v>2.677</v>
      </c>
      <c r="AC63" s="83">
        <v>2.6669999999999998</v>
      </c>
      <c r="AD63" s="83">
        <v>2.64</v>
      </c>
      <c r="AE63" s="83">
        <v>2.7090000000000001</v>
      </c>
      <c r="AF63" s="83">
        <v>2.6709999999999998</v>
      </c>
      <c r="AG63" s="190"/>
      <c r="AH63" s="190"/>
      <c r="AI63" s="190"/>
      <c r="AM63" s="194">
        <v>2.5779999999999998</v>
      </c>
      <c r="AN63" s="194">
        <v>2.5859999999999999</v>
      </c>
      <c r="AO63" s="194">
        <v>2.589</v>
      </c>
      <c r="AP63" s="194">
        <v>2.6459999999999999</v>
      </c>
      <c r="AQ63" s="196"/>
      <c r="AR63" s="196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D135"/>
  <sheetViews>
    <sheetView zoomScale="90" zoomScaleNormal="90" zoomScaleSheetLayoutView="100" workbookViewId="0">
      <selection activeCell="F20" sqref="F20"/>
    </sheetView>
  </sheetViews>
  <sheetFormatPr baseColWidth="10" defaultColWidth="11.44140625" defaultRowHeight="13.8"/>
  <cols>
    <col min="1" max="1" width="2.109375" style="91" customWidth="1"/>
    <col min="2" max="2" width="7.5546875" style="91" hidden="1" customWidth="1"/>
    <col min="3" max="3" width="37.88671875" style="90" customWidth="1"/>
    <col min="4" max="4" width="12" style="90" customWidth="1"/>
    <col min="5" max="5" width="14.109375" style="90" customWidth="1"/>
    <col min="6" max="6" width="19.6640625" style="90" customWidth="1"/>
    <col min="7" max="9" width="12" style="90" customWidth="1"/>
    <col min="10" max="10" width="16.88671875" style="90" customWidth="1"/>
    <col min="11" max="11" width="9.44140625" style="91" customWidth="1"/>
    <col min="12" max="12" width="54.44140625" style="90" customWidth="1"/>
    <col min="13" max="13" width="10.88671875" style="90" customWidth="1"/>
    <col min="14" max="14" width="9.109375" style="90" customWidth="1"/>
    <col min="15" max="15" width="9.5546875" style="90" customWidth="1"/>
    <col min="16" max="16" width="10.88671875" style="90" customWidth="1"/>
    <col min="17" max="17" width="9.5546875" style="90" customWidth="1"/>
    <col min="18" max="18" width="9.33203125" style="90" customWidth="1"/>
    <col min="19" max="19" width="9.5546875" style="90" customWidth="1"/>
    <col min="20" max="20" width="11.6640625" style="91" customWidth="1"/>
    <col min="21" max="21" width="33" style="91" customWidth="1"/>
    <col min="22" max="22" width="13.33203125" style="91" customWidth="1"/>
    <col min="23" max="25" width="10.6640625" style="91" customWidth="1"/>
    <col min="26" max="26" width="17.6640625" style="91" customWidth="1"/>
    <col min="27" max="27" width="10.6640625" style="91" customWidth="1"/>
    <col min="28" max="28" width="15.44140625" style="91" customWidth="1"/>
    <col min="29" max="36" width="10.6640625" style="91" customWidth="1"/>
    <col min="37" max="37" width="12.109375" style="91" customWidth="1"/>
    <col min="38" max="38" width="10.33203125" style="91" customWidth="1"/>
    <col min="39" max="39" width="14.44140625" style="91" customWidth="1"/>
    <col min="40" max="45" width="11.109375" style="91" customWidth="1"/>
    <col min="46" max="56" width="11.44140625" style="91"/>
    <col min="57" max="16384" width="11.44140625" style="90"/>
  </cols>
  <sheetData>
    <row r="1" spans="2:54" s="91" customFormat="1">
      <c r="D1" s="207"/>
    </row>
    <row r="2" spans="2:54">
      <c r="C2" s="89" t="s">
        <v>290</v>
      </c>
      <c r="D2" s="89"/>
      <c r="E2" s="246">
        <v>42551</v>
      </c>
      <c r="H2" s="376">
        <v>215</v>
      </c>
      <c r="L2" s="92" t="s">
        <v>149</v>
      </c>
      <c r="AA2" s="331" t="s">
        <v>165</v>
      </c>
      <c r="AB2" s="332" t="e">
        <v>#REF!</v>
      </c>
      <c r="AL2" s="379"/>
      <c r="AM2" s="379"/>
      <c r="AN2" s="379"/>
      <c r="AP2" s="380"/>
      <c r="AQ2" s="380"/>
      <c r="AR2" s="380"/>
    </row>
    <row r="3" spans="2:54" ht="14.4" thickBot="1">
      <c r="C3" s="90" t="s">
        <v>119</v>
      </c>
      <c r="F3" s="93"/>
      <c r="I3" s="93"/>
      <c r="J3" s="89"/>
      <c r="K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L3" s="94"/>
      <c r="AM3" s="94"/>
      <c r="AN3" s="94"/>
      <c r="AP3" s="94"/>
      <c r="AQ3" s="94"/>
      <c r="AR3" s="94"/>
    </row>
    <row r="4" spans="2:54" ht="14.4" thickBot="1">
      <c r="C4" s="92"/>
      <c r="D4" s="375">
        <v>42551</v>
      </c>
      <c r="E4" s="375">
        <v>42185</v>
      </c>
      <c r="F4" s="375">
        <v>42460</v>
      </c>
      <c r="G4" s="375">
        <v>42369</v>
      </c>
      <c r="H4" s="375">
        <v>42369</v>
      </c>
      <c r="K4" s="207"/>
      <c r="M4" s="381">
        <v>42551</v>
      </c>
      <c r="N4" s="382"/>
      <c r="O4" s="381">
        <v>42185</v>
      </c>
      <c r="P4" s="382"/>
      <c r="Q4" s="383" t="s">
        <v>114</v>
      </c>
      <c r="R4" s="384"/>
      <c r="S4" s="385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L4" s="333"/>
      <c r="AM4" s="333"/>
      <c r="AN4" s="333"/>
      <c r="AP4" s="333"/>
      <c r="AQ4" s="333"/>
      <c r="AR4" s="333"/>
    </row>
    <row r="5" spans="2:54" ht="14.4" thickBot="1">
      <c r="C5" s="92" t="s">
        <v>141</v>
      </c>
      <c r="D5" s="124"/>
      <c r="F5" s="124"/>
      <c r="L5" s="92" t="s">
        <v>259</v>
      </c>
      <c r="M5" s="211" t="s">
        <v>105</v>
      </c>
      <c r="N5" s="212" t="s">
        <v>120</v>
      </c>
      <c r="O5" s="211" t="s">
        <v>105</v>
      </c>
      <c r="P5" s="212" t="s">
        <v>120</v>
      </c>
      <c r="Q5" s="97">
        <v>42460</v>
      </c>
      <c r="R5" s="97">
        <v>42369</v>
      </c>
      <c r="S5" s="98">
        <v>42185</v>
      </c>
      <c r="AX5" s="334"/>
      <c r="AY5" s="335"/>
      <c r="AZ5" s="333"/>
      <c r="BA5" s="333"/>
      <c r="BB5" s="333"/>
    </row>
    <row r="6" spans="2:54" ht="18.600000000000001" thickBot="1">
      <c r="C6" s="92"/>
      <c r="D6" s="208"/>
      <c r="E6" s="2"/>
      <c r="F6" s="92"/>
      <c r="G6" s="205"/>
      <c r="K6" s="207"/>
      <c r="L6" s="209" t="s">
        <v>166</v>
      </c>
      <c r="M6" s="213">
        <v>10344.633810000001</v>
      </c>
      <c r="N6" s="99">
        <v>0.5423309277206958</v>
      </c>
      <c r="O6" s="213">
        <v>11185.42801</v>
      </c>
      <c r="P6" s="99">
        <v>0.59864120774556662</v>
      </c>
      <c r="Q6" s="100">
        <v>4.0077168394247353E-2</v>
      </c>
      <c r="R6" s="219">
        <v>-8.360566511839973E-2</v>
      </c>
      <c r="S6" s="216">
        <v>-7.5168710508736081E-2</v>
      </c>
      <c r="AX6" s="336"/>
      <c r="AY6" s="333"/>
      <c r="AZ6" s="333"/>
      <c r="BA6" s="333"/>
      <c r="BB6" s="333"/>
    </row>
    <row r="7" spans="2:54" ht="14.4" thickBot="1">
      <c r="C7" s="92" t="s">
        <v>142</v>
      </c>
      <c r="D7" s="95"/>
      <c r="E7" s="96"/>
      <c r="F7" s="181" t="s">
        <v>148</v>
      </c>
      <c r="G7" s="377" t="s">
        <v>147</v>
      </c>
      <c r="H7" s="378"/>
      <c r="K7" s="207"/>
      <c r="L7" s="210" t="s">
        <v>150</v>
      </c>
      <c r="M7" s="214">
        <v>1334.7201699999998</v>
      </c>
      <c r="N7" s="101">
        <v>6.9974446784561883E-2</v>
      </c>
      <c r="O7" s="214">
        <v>259.28070000000002</v>
      </c>
      <c r="P7" s="101">
        <v>1.3876635856432994E-2</v>
      </c>
      <c r="Q7" s="373" t="s">
        <v>264</v>
      </c>
      <c r="R7" s="374" t="s">
        <v>264</v>
      </c>
      <c r="S7" s="217">
        <v>4.1477806485403645</v>
      </c>
      <c r="AX7" s="336"/>
      <c r="AY7" s="333"/>
      <c r="AZ7" s="333"/>
      <c r="BA7" s="333"/>
      <c r="BB7" s="333"/>
    </row>
    <row r="8" spans="2:54" ht="14.4" thickBot="1">
      <c r="B8" s="91" t="s">
        <v>263</v>
      </c>
      <c r="C8" s="103"/>
      <c r="D8" s="104" t="s">
        <v>146</v>
      </c>
      <c r="E8" s="105" t="s">
        <v>106</v>
      </c>
      <c r="F8" s="107">
        <v>42185</v>
      </c>
      <c r="G8" s="106">
        <v>42551</v>
      </c>
      <c r="H8" s="107">
        <v>42185</v>
      </c>
      <c r="K8" s="207"/>
      <c r="L8" s="210" t="s">
        <v>167</v>
      </c>
      <c r="M8" s="214">
        <v>6814.3035599999994</v>
      </c>
      <c r="N8" s="101">
        <v>0.35724875711818349</v>
      </c>
      <c r="O8" s="214">
        <v>6975.8977199999999</v>
      </c>
      <c r="P8" s="101">
        <v>0.37334823776764398</v>
      </c>
      <c r="Q8" s="102">
        <v>-1.6746543697373051E-2</v>
      </c>
      <c r="R8" s="220">
        <v>-2.4476699013314951E-2</v>
      </c>
      <c r="S8" s="217">
        <v>-2.3164640091655531E-2</v>
      </c>
      <c r="AA8" s="337"/>
      <c r="AX8" s="336"/>
      <c r="AY8" s="333"/>
      <c r="AZ8" s="333"/>
      <c r="BA8" s="333"/>
      <c r="BB8" s="333"/>
    </row>
    <row r="9" spans="2:54" ht="14.4" thickBot="1">
      <c r="B9" s="207">
        <v>900</v>
      </c>
      <c r="C9" s="108" t="s">
        <v>143</v>
      </c>
      <c r="D9" s="115">
        <v>12003.91221</v>
      </c>
      <c r="E9" s="109">
        <v>0.62932076327669328</v>
      </c>
      <c r="F9" s="353">
        <v>4.2601218840311317E-2</v>
      </c>
      <c r="G9" s="351">
        <v>3.3355155635547584E-2</v>
      </c>
      <c r="H9" s="244">
        <v>2.2367561582376648E-2</v>
      </c>
      <c r="K9" s="207"/>
      <c r="L9" s="210" t="s">
        <v>168</v>
      </c>
      <c r="M9" s="214">
        <v>232.25067000000001</v>
      </c>
      <c r="N9" s="101">
        <v>1.2176044472748056E-2</v>
      </c>
      <c r="O9" s="214">
        <v>7.8959099999999998</v>
      </c>
      <c r="P9" s="101">
        <v>4.2258705651893036E-4</v>
      </c>
      <c r="Q9" s="102">
        <v>143052.44</v>
      </c>
      <c r="R9" s="220">
        <v>3.096982935784542</v>
      </c>
      <c r="S9" s="217">
        <v>28.414047272575299</v>
      </c>
      <c r="AM9" s="338"/>
      <c r="AX9" s="336"/>
      <c r="AY9" s="333"/>
      <c r="AZ9" s="333"/>
      <c r="BA9" s="333"/>
      <c r="BB9" s="333"/>
    </row>
    <row r="10" spans="2:54" ht="14.4" thickBot="1">
      <c r="C10" s="103" t="s">
        <v>228</v>
      </c>
      <c r="D10" s="110">
        <v>12003.91221</v>
      </c>
      <c r="E10" s="111">
        <v>0.62932076327669328</v>
      </c>
      <c r="F10" s="354">
        <v>4.2601218840311539E-2</v>
      </c>
      <c r="G10" s="352">
        <v>3.3355155635547584E-2</v>
      </c>
      <c r="H10" s="245">
        <v>2.2367561582376648E-2</v>
      </c>
      <c r="K10" s="207"/>
      <c r="L10" s="210" t="s">
        <v>169</v>
      </c>
      <c r="M10" s="214">
        <v>348.48581999999999</v>
      </c>
      <c r="N10" s="101">
        <v>1.8269823903810798E-2</v>
      </c>
      <c r="O10" s="214">
        <v>256.19204000000002</v>
      </c>
      <c r="P10" s="101">
        <v>1.3711331573837606E-2</v>
      </c>
      <c r="Q10" s="102">
        <v>0.11152582120540733</v>
      </c>
      <c r="R10" s="220">
        <v>0.29799468236312143</v>
      </c>
      <c r="S10" s="217">
        <v>0.36025233258613332</v>
      </c>
      <c r="AX10" s="336"/>
      <c r="AY10" s="333"/>
      <c r="AZ10" s="333"/>
      <c r="BA10" s="333"/>
      <c r="BB10" s="333"/>
    </row>
    <row r="11" spans="2:54" ht="14.4" thickBot="1">
      <c r="B11" s="207">
        <v>700</v>
      </c>
      <c r="C11" s="103" t="s">
        <v>144</v>
      </c>
      <c r="D11" s="115">
        <v>7070.4818199999991</v>
      </c>
      <c r="E11" s="111">
        <v>0.37067923672330677</v>
      </c>
      <c r="F11" s="353">
        <v>-1.405358429027137E-2</v>
      </c>
      <c r="G11" s="358"/>
      <c r="K11" s="207"/>
      <c r="L11" s="175" t="s">
        <v>292</v>
      </c>
      <c r="M11" s="215">
        <v>19074.394029999999</v>
      </c>
      <c r="N11" s="112">
        <v>1</v>
      </c>
      <c r="O11" s="215">
        <v>18684.694379999997</v>
      </c>
      <c r="P11" s="112">
        <v>1</v>
      </c>
      <c r="Q11" s="113">
        <v>3.8237145603589484E-2</v>
      </c>
      <c r="R11" s="221">
        <v>1.2386974409962725E-2</v>
      </c>
      <c r="S11" s="218">
        <v>2.085662425483048E-2</v>
      </c>
      <c r="AX11" s="336"/>
      <c r="AY11" s="333"/>
      <c r="AZ11" s="333"/>
      <c r="BA11" s="333"/>
      <c r="BB11" s="333"/>
    </row>
    <row r="12" spans="2:54" ht="14.4" thickBot="1">
      <c r="B12" s="207">
        <v>100</v>
      </c>
      <c r="C12" s="114" t="s">
        <v>145</v>
      </c>
      <c r="D12" s="115">
        <v>19074.394029999999</v>
      </c>
      <c r="E12" s="111">
        <v>1</v>
      </c>
      <c r="F12" s="92"/>
      <c r="G12" s="92"/>
      <c r="H12" s="358"/>
      <c r="AX12" s="336"/>
      <c r="AY12" s="333"/>
      <c r="AZ12" s="333"/>
      <c r="BA12" s="333"/>
      <c r="BB12" s="333"/>
    </row>
    <row r="13" spans="2:54">
      <c r="C13" s="92"/>
      <c r="D13" s="92"/>
      <c r="F13" s="208"/>
      <c r="G13" s="92"/>
      <c r="I13" s="116"/>
      <c r="AX13" s="336"/>
      <c r="AY13" s="333"/>
      <c r="AZ13" s="333"/>
      <c r="BA13" s="333"/>
      <c r="BB13" s="333"/>
    </row>
    <row r="14" spans="2:54" ht="14.4" thickBot="1">
      <c r="B14" s="91" t="s">
        <v>262</v>
      </c>
      <c r="C14" s="92" t="s">
        <v>118</v>
      </c>
      <c r="E14" s="117"/>
      <c r="F14" s="117"/>
      <c r="G14" s="117"/>
      <c r="H14" s="118"/>
      <c r="I14" s="118"/>
      <c r="J14" s="118"/>
      <c r="L14" s="92" t="s">
        <v>151</v>
      </c>
      <c r="O14" s="119"/>
      <c r="AX14" s="336"/>
      <c r="AY14" s="333"/>
      <c r="AZ14" s="333"/>
      <c r="BA14" s="333"/>
      <c r="BB14" s="333"/>
    </row>
    <row r="15" spans="2:54" ht="12.75" customHeight="1" thickBot="1">
      <c r="B15" s="207">
        <v>200</v>
      </c>
      <c r="C15" s="386" t="s">
        <v>58</v>
      </c>
      <c r="D15" s="258" t="s">
        <v>159</v>
      </c>
      <c r="E15" s="383" t="s">
        <v>120</v>
      </c>
      <c r="F15" s="384"/>
      <c r="G15" s="385"/>
      <c r="H15" s="383" t="s">
        <v>114</v>
      </c>
      <c r="I15" s="384"/>
      <c r="J15" s="385"/>
      <c r="AX15" s="336"/>
      <c r="AY15" s="333"/>
      <c r="AZ15" s="333"/>
      <c r="BA15" s="333"/>
      <c r="BB15" s="333"/>
    </row>
    <row r="16" spans="2:54" ht="15" customHeight="1" thickBot="1">
      <c r="B16" s="91" t="s">
        <v>263</v>
      </c>
      <c r="C16" s="392"/>
      <c r="D16" s="259">
        <v>42551</v>
      </c>
      <c r="E16" s="313">
        <v>42551</v>
      </c>
      <c r="F16" s="223">
        <v>42460</v>
      </c>
      <c r="G16" s="171">
        <v>42185</v>
      </c>
      <c r="H16" s="313">
        <v>42460</v>
      </c>
      <c r="I16" s="223">
        <v>42369</v>
      </c>
      <c r="J16" s="171">
        <v>42185</v>
      </c>
      <c r="L16" s="92" t="s">
        <v>152</v>
      </c>
      <c r="N16" s="139">
        <v>42551</v>
      </c>
      <c r="O16" s="139">
        <v>42460</v>
      </c>
      <c r="P16" s="140">
        <v>42185</v>
      </c>
      <c r="AK16" s="339"/>
      <c r="AL16" s="339"/>
      <c r="AM16" s="339"/>
      <c r="AX16" s="336"/>
      <c r="AY16" s="333"/>
      <c r="AZ16" s="333"/>
      <c r="BA16" s="333"/>
      <c r="BB16" s="333"/>
    </row>
    <row r="17" spans="1:56" s="89" customFormat="1">
      <c r="A17" s="206"/>
      <c r="B17" s="222">
        <v>100</v>
      </c>
      <c r="C17" s="265" t="s">
        <v>107</v>
      </c>
      <c r="D17" s="260">
        <v>2254.4560499999998</v>
      </c>
      <c r="E17" s="224">
        <v>0.12585656187489289</v>
      </c>
      <c r="F17" s="315">
        <v>5.2810814837104599E-2</v>
      </c>
      <c r="G17" s="225">
        <v>0.12805474523071911</v>
      </c>
      <c r="H17" s="224">
        <v>1.3884182246018417</v>
      </c>
      <c r="I17" s="315">
        <v>0.4098901207964496</v>
      </c>
      <c r="J17" s="225">
        <v>5.2735506998138337E-3</v>
      </c>
      <c r="K17" s="230"/>
      <c r="L17" s="277" t="s">
        <v>236</v>
      </c>
      <c r="M17" s="123" t="s">
        <v>294</v>
      </c>
      <c r="N17" s="274">
        <v>21521.946</v>
      </c>
      <c r="O17" s="281">
        <v>22638.199000000001</v>
      </c>
      <c r="P17" s="274">
        <v>23541.935000000001</v>
      </c>
      <c r="Q17" s="92"/>
      <c r="R17" s="124"/>
      <c r="S17" s="92"/>
      <c r="T17" s="230">
        <v>18900</v>
      </c>
      <c r="U17" s="122" t="s">
        <v>236</v>
      </c>
      <c r="V17" s="344">
        <v>21521946</v>
      </c>
      <c r="W17" s="344">
        <v>0</v>
      </c>
      <c r="X17" s="344">
        <v>0</v>
      </c>
      <c r="Y17" s="344">
        <v>22638199</v>
      </c>
      <c r="Z17" s="344">
        <v>0</v>
      </c>
      <c r="AA17" s="344">
        <v>0</v>
      </c>
      <c r="AB17" s="344">
        <v>22049625.199999999</v>
      </c>
      <c r="AC17" s="344">
        <v>0</v>
      </c>
      <c r="AD17" s="344">
        <v>0</v>
      </c>
      <c r="AE17" s="344">
        <v>23403920</v>
      </c>
      <c r="AF17" s="344">
        <v>0</v>
      </c>
      <c r="AG17" s="344">
        <v>0</v>
      </c>
      <c r="AH17" s="344">
        <v>23541935</v>
      </c>
      <c r="AI17" s="344">
        <v>0</v>
      </c>
      <c r="AJ17" s="344">
        <v>0</v>
      </c>
      <c r="AK17" s="344">
        <v>22098768</v>
      </c>
      <c r="AL17" s="344">
        <v>0</v>
      </c>
      <c r="AM17" s="344">
        <v>0</v>
      </c>
      <c r="AN17" s="344">
        <v>21273787</v>
      </c>
      <c r="AO17" s="344">
        <v>0</v>
      </c>
      <c r="AP17" s="344">
        <v>0</v>
      </c>
      <c r="AQ17" s="344">
        <v>18796417.600000001</v>
      </c>
      <c r="AR17" s="344">
        <v>0</v>
      </c>
      <c r="AS17" s="344">
        <v>0</v>
      </c>
      <c r="AT17" s="344">
        <v>19067420</v>
      </c>
      <c r="AU17" s="91"/>
      <c r="AV17" s="91"/>
      <c r="AW17" s="206"/>
      <c r="AX17" s="336"/>
      <c r="AY17" s="333"/>
      <c r="AZ17" s="333"/>
      <c r="BA17" s="333"/>
      <c r="BB17" s="333"/>
      <c r="BC17" s="206"/>
      <c r="BD17" s="206"/>
    </row>
    <row r="18" spans="1:56" s="89" customFormat="1">
      <c r="A18" s="206"/>
      <c r="B18" s="222">
        <v>1000</v>
      </c>
      <c r="C18" s="266" t="s">
        <v>108</v>
      </c>
      <c r="D18" s="261">
        <v>6.8263599999999993</v>
      </c>
      <c r="E18" s="255">
        <v>3.8108624904011491E-4</v>
      </c>
      <c r="F18" s="125">
        <v>3.819272618993722E-4</v>
      </c>
      <c r="G18" s="256">
        <v>3.4758076155650612E-4</v>
      </c>
      <c r="H18" s="257" t="s">
        <v>264</v>
      </c>
      <c r="I18" s="318" t="s">
        <v>264</v>
      </c>
      <c r="J18" s="273" t="s">
        <v>264</v>
      </c>
      <c r="K18" s="230"/>
      <c r="L18" s="278" t="s">
        <v>156</v>
      </c>
      <c r="M18" s="126" t="s">
        <v>295</v>
      </c>
      <c r="N18" s="275">
        <v>6933.1189999999997</v>
      </c>
      <c r="O18" s="282">
        <v>6900.0439999999999</v>
      </c>
      <c r="P18" s="275">
        <v>6385.9160000000002</v>
      </c>
      <c r="Q18" s="92"/>
      <c r="R18" s="92"/>
      <c r="S18" s="92"/>
      <c r="T18" s="230">
        <v>19000</v>
      </c>
      <c r="U18" s="122" t="s">
        <v>156</v>
      </c>
      <c r="V18" s="344">
        <v>6933119</v>
      </c>
      <c r="W18" s="344">
        <v>0</v>
      </c>
      <c r="X18" s="344">
        <v>0</v>
      </c>
      <c r="Y18" s="344">
        <v>6900044</v>
      </c>
      <c r="Z18" s="344">
        <v>0</v>
      </c>
      <c r="AA18" s="344">
        <v>0</v>
      </c>
      <c r="AB18" s="344">
        <v>6703487</v>
      </c>
      <c r="AC18" s="344">
        <v>0</v>
      </c>
      <c r="AD18" s="344">
        <v>0</v>
      </c>
      <c r="AE18" s="344">
        <v>6534327</v>
      </c>
      <c r="AF18" s="344">
        <v>0</v>
      </c>
      <c r="AG18" s="344">
        <v>0</v>
      </c>
      <c r="AH18" s="344">
        <v>6385916</v>
      </c>
      <c r="AI18" s="344">
        <v>0</v>
      </c>
      <c r="AJ18" s="344">
        <v>0</v>
      </c>
      <c r="AK18" s="344">
        <v>6231335</v>
      </c>
      <c r="AL18" s="344">
        <v>0</v>
      </c>
      <c r="AM18" s="344">
        <v>0</v>
      </c>
      <c r="AN18" s="344">
        <v>5902699</v>
      </c>
      <c r="AO18" s="344">
        <v>0</v>
      </c>
      <c r="AP18" s="344">
        <v>0</v>
      </c>
      <c r="AQ18" s="344">
        <v>5792054</v>
      </c>
      <c r="AR18" s="344">
        <v>0</v>
      </c>
      <c r="AS18" s="344">
        <v>0</v>
      </c>
      <c r="AT18" s="344">
        <v>5659086</v>
      </c>
      <c r="AU18" s="91"/>
      <c r="AV18" s="91"/>
      <c r="AW18" s="206"/>
      <c r="AX18" s="336"/>
      <c r="AY18" s="333"/>
      <c r="AZ18" s="333"/>
      <c r="BA18" s="333"/>
      <c r="BB18" s="333"/>
      <c r="BC18" s="206"/>
      <c r="BD18" s="206"/>
    </row>
    <row r="19" spans="1:56" s="89" customFormat="1">
      <c r="A19" s="206"/>
      <c r="B19" s="222">
        <v>1600</v>
      </c>
      <c r="C19" s="266" t="s">
        <v>109</v>
      </c>
      <c r="D19" s="262">
        <v>11948.41791</v>
      </c>
      <c r="E19" s="253">
        <v>0.6670286599718781</v>
      </c>
      <c r="F19" s="316">
        <v>0.62873875943937418</v>
      </c>
      <c r="G19" s="254">
        <v>0.65821140814578771</v>
      </c>
      <c r="H19" s="253">
        <v>6.3240820311363244E-2</v>
      </c>
      <c r="I19" s="316">
        <v>9.9615469322942296E-3</v>
      </c>
      <c r="J19" s="254">
        <v>3.653305972709342E-2</v>
      </c>
      <c r="K19" s="230"/>
      <c r="L19" s="278" t="s">
        <v>227</v>
      </c>
      <c r="M19" s="126" t="s">
        <v>294</v>
      </c>
      <c r="N19" s="276">
        <v>3.1042227891948775</v>
      </c>
      <c r="O19" s="283">
        <v>3.2808774842595207</v>
      </c>
      <c r="P19" s="276">
        <v>3.686540035916539</v>
      </c>
      <c r="Q19" s="231"/>
      <c r="R19" s="242"/>
      <c r="S19" s="231"/>
      <c r="T19" s="122"/>
      <c r="U19" s="122" t="s">
        <v>291</v>
      </c>
      <c r="V19" s="355">
        <v>3.1042227891948775</v>
      </c>
      <c r="W19" s="355" t="e">
        <v>#DIV/0!</v>
      </c>
      <c r="X19" s="355" t="e">
        <v>#DIV/0!</v>
      </c>
      <c r="Y19" s="355">
        <v>3.2808774842595207</v>
      </c>
      <c r="Z19" s="355" t="e">
        <v>#DIV/0!</v>
      </c>
      <c r="AA19" s="355" t="e">
        <v>#DIV/0!</v>
      </c>
      <c r="AB19" s="355">
        <v>3.2892769390020447</v>
      </c>
      <c r="AC19" s="355" t="e">
        <v>#DIV/0!</v>
      </c>
      <c r="AD19" s="355" t="e">
        <v>#DIV/0!</v>
      </c>
      <c r="AE19" s="355">
        <v>3.5816879075687518</v>
      </c>
      <c r="AF19" s="355" t="e">
        <v>#DIV/0!</v>
      </c>
      <c r="AG19" s="355" t="e">
        <v>#DIV/0!</v>
      </c>
      <c r="AH19" s="355">
        <v>3.686540035916539</v>
      </c>
      <c r="AI19" s="355" t="e">
        <v>#DIV/0!</v>
      </c>
      <c r="AJ19" s="355" t="e">
        <v>#DIV/0!</v>
      </c>
      <c r="AK19" s="355">
        <v>3.5463938305355112</v>
      </c>
      <c r="AL19" s="355" t="e">
        <v>#DIV/0!</v>
      </c>
      <c r="AM19" s="355" t="e">
        <v>#DIV/0!</v>
      </c>
      <c r="AN19" s="355">
        <v>3.6040778972466665</v>
      </c>
      <c r="AO19" s="355" t="e">
        <v>#DIV/0!</v>
      </c>
      <c r="AP19" s="355" t="e">
        <v>#DIV/0!</v>
      </c>
      <c r="AQ19" s="355">
        <v>3.2452075895701253</v>
      </c>
      <c r="AR19" s="355" t="e">
        <v>#DIV/0!</v>
      </c>
      <c r="AS19" s="355" t="e">
        <v>#DIV/0!</v>
      </c>
      <c r="AT19" s="355">
        <v>3.3693462159790468</v>
      </c>
      <c r="AU19" s="91"/>
      <c r="AV19" s="91"/>
      <c r="AW19" s="206"/>
      <c r="AX19" s="336"/>
      <c r="AY19" s="333"/>
      <c r="AZ19" s="333"/>
      <c r="BA19" s="333"/>
      <c r="BB19" s="333"/>
      <c r="BC19" s="206"/>
      <c r="BD19" s="206"/>
    </row>
    <row r="20" spans="1:56" ht="14.4" thickBot="1">
      <c r="B20" s="222">
        <v>1700</v>
      </c>
      <c r="C20" s="267" t="s">
        <v>10</v>
      </c>
      <c r="D20" s="263">
        <v>10571.024800000001</v>
      </c>
      <c r="E20" s="129">
        <v>0.59013474084900763</v>
      </c>
      <c r="F20" s="130">
        <v>0.5654000979981727</v>
      </c>
      <c r="G20" s="131">
        <v>0.64509522438959632</v>
      </c>
      <c r="H20" s="226">
        <v>4.6050578018971056E-2</v>
      </c>
      <c r="I20" s="130">
        <v>-8.7698878211333486E-2</v>
      </c>
      <c r="J20" s="131">
        <v>-6.4311214865426569E-2</v>
      </c>
      <c r="K20" s="230"/>
      <c r="L20" s="279" t="s">
        <v>215</v>
      </c>
      <c r="M20" s="280" t="s">
        <v>294</v>
      </c>
      <c r="N20" s="136">
        <v>1.1201782551281074</v>
      </c>
      <c r="O20" s="284">
        <v>1.1295858622326007</v>
      </c>
      <c r="P20" s="136">
        <v>1.1602761745908243</v>
      </c>
      <c r="Q20" s="137"/>
      <c r="R20" s="137"/>
      <c r="S20" s="137"/>
      <c r="T20" s="134"/>
      <c r="U20" s="134"/>
      <c r="V20" s="134"/>
      <c r="W20" s="134"/>
      <c r="X20" s="134"/>
      <c r="Y20" s="134"/>
      <c r="Z20" s="188"/>
      <c r="AA20" s="134"/>
      <c r="AB20" s="188"/>
      <c r="AC20" s="134"/>
      <c r="AD20" s="134"/>
      <c r="AE20" s="134"/>
      <c r="AF20" s="134"/>
      <c r="AG20" s="134"/>
      <c r="AH20" s="134"/>
      <c r="AI20" s="134"/>
      <c r="AJ20" s="134"/>
      <c r="AX20" s="336"/>
      <c r="AY20" s="333"/>
      <c r="AZ20" s="333"/>
      <c r="BA20" s="333"/>
      <c r="BB20" s="333"/>
    </row>
    <row r="21" spans="1:56" ht="14.4" thickBot="1">
      <c r="B21" s="222">
        <v>1800</v>
      </c>
      <c r="C21" s="267" t="s">
        <v>11</v>
      </c>
      <c r="D21" s="263">
        <v>0</v>
      </c>
      <c r="E21" s="129">
        <v>0</v>
      </c>
      <c r="F21" s="130">
        <v>0</v>
      </c>
      <c r="G21" s="131">
        <v>0</v>
      </c>
      <c r="H21" s="227" t="s">
        <v>264</v>
      </c>
      <c r="I21" s="319" t="s">
        <v>264</v>
      </c>
      <c r="J21" s="228" t="s">
        <v>264</v>
      </c>
      <c r="K21" s="230"/>
      <c r="P21" s="137"/>
      <c r="Q21" s="137"/>
      <c r="R21" s="137"/>
      <c r="S21" s="137"/>
      <c r="T21" s="134"/>
      <c r="U21" s="134"/>
      <c r="V21" s="134"/>
      <c r="W21" s="134"/>
      <c r="X21" s="134"/>
      <c r="Y21" s="134"/>
      <c r="Z21" s="188"/>
      <c r="AA21" s="134"/>
      <c r="AB21" s="188"/>
      <c r="AC21" s="134"/>
      <c r="AD21" s="134"/>
      <c r="AE21" s="134"/>
      <c r="AF21" s="134"/>
      <c r="AG21" s="134"/>
      <c r="AH21" s="134"/>
      <c r="AI21" s="134"/>
      <c r="AJ21" s="134"/>
      <c r="AX21" s="336"/>
      <c r="AY21" s="333"/>
      <c r="AZ21" s="333"/>
      <c r="BA21" s="333"/>
      <c r="BB21" s="333"/>
    </row>
    <row r="22" spans="1:56" ht="14.4" thickBot="1">
      <c r="B22" s="222">
        <v>1900</v>
      </c>
      <c r="C22" s="267" t="s">
        <v>12</v>
      </c>
      <c r="D22" s="263">
        <v>1374.7337600000001</v>
      </c>
      <c r="E22" s="129">
        <v>7.674545907734337E-2</v>
      </c>
      <c r="F22" s="130">
        <v>6.2754215424186702E-2</v>
      </c>
      <c r="G22" s="131">
        <v>1.0852843837875995E-2</v>
      </c>
      <c r="H22" s="227" t="s">
        <v>264</v>
      </c>
      <c r="I22" s="319" t="s">
        <v>264</v>
      </c>
      <c r="J22" s="228" t="s">
        <v>264</v>
      </c>
      <c r="K22" s="230"/>
      <c r="L22" s="92" t="s">
        <v>153</v>
      </c>
      <c r="N22" s="120">
        <v>42551</v>
      </c>
      <c r="O22" s="120">
        <v>42460</v>
      </c>
      <c r="P22" s="107">
        <v>42185</v>
      </c>
      <c r="Q22" s="137"/>
      <c r="R22" s="137"/>
      <c r="S22" s="137"/>
      <c r="T22" s="134"/>
      <c r="U22" s="134"/>
      <c r="V22" s="134"/>
      <c r="W22" s="134"/>
      <c r="X22" s="134"/>
      <c r="Y22" s="134"/>
      <c r="Z22" s="188"/>
      <c r="AA22" s="134"/>
      <c r="AB22" s="188"/>
      <c r="AC22" s="134"/>
      <c r="AD22" s="134"/>
      <c r="AE22" s="134"/>
      <c r="AF22" s="134"/>
      <c r="AG22" s="134"/>
      <c r="AH22" s="134"/>
      <c r="AI22" s="134"/>
      <c r="AJ22" s="134"/>
      <c r="AX22" s="336"/>
      <c r="AY22" s="333"/>
      <c r="AZ22" s="333"/>
      <c r="BA22" s="333"/>
      <c r="BB22" s="333"/>
    </row>
    <row r="23" spans="1:56">
      <c r="B23" s="222">
        <v>2000</v>
      </c>
      <c r="C23" s="267" t="s">
        <v>13</v>
      </c>
      <c r="D23" s="263">
        <v>330.96</v>
      </c>
      <c r="E23" s="129">
        <v>1.8476069967349573E-2</v>
      </c>
      <c r="F23" s="130">
        <v>1.8753247018284635E-2</v>
      </c>
      <c r="G23" s="131">
        <v>9.99307137333744E-3</v>
      </c>
      <c r="H23" s="226">
        <v>-1.2605951459749187E-2</v>
      </c>
      <c r="I23" s="130">
        <v>0.65095377299505341</v>
      </c>
      <c r="J23" s="131">
        <v>0.89110079825526878</v>
      </c>
      <c r="K23" s="230"/>
      <c r="L23" s="58" t="s">
        <v>260</v>
      </c>
      <c r="M23" s="123" t="s">
        <v>294</v>
      </c>
      <c r="N23" s="232">
        <v>3.3355155635547584E-2</v>
      </c>
      <c r="O23" s="235">
        <v>3.6721744708555507E-2</v>
      </c>
      <c r="P23" s="236">
        <v>2.2367561582376648E-2</v>
      </c>
      <c r="Q23" s="137"/>
      <c r="R23" s="138"/>
      <c r="S23" s="137"/>
      <c r="T23" s="134"/>
      <c r="U23" s="134"/>
      <c r="V23" s="134"/>
      <c r="W23" s="134"/>
      <c r="X23" s="134"/>
      <c r="Y23" s="134"/>
      <c r="Z23" s="188"/>
      <c r="AA23" s="134"/>
      <c r="AB23" s="188"/>
      <c r="AC23" s="134"/>
      <c r="AD23" s="134"/>
      <c r="AE23" s="134"/>
      <c r="AF23" s="134"/>
      <c r="AG23" s="134"/>
      <c r="AH23" s="134"/>
      <c r="AI23" s="134"/>
      <c r="AJ23" s="134"/>
      <c r="AX23" s="336"/>
      <c r="AY23" s="333"/>
      <c r="AZ23" s="333"/>
      <c r="BA23" s="333"/>
      <c r="BB23" s="333"/>
    </row>
    <row r="24" spans="1:56">
      <c r="B24" s="222">
        <v>2100</v>
      </c>
      <c r="C24" s="267" t="s">
        <v>14</v>
      </c>
      <c r="D24" s="263">
        <v>69.432360000000003</v>
      </c>
      <c r="E24" s="129">
        <v>3.8761093224504591E-3</v>
      </c>
      <c r="F24" s="130">
        <v>4.5216823937848328E-3</v>
      </c>
      <c r="G24" s="131">
        <v>4.7118051919418308E-3</v>
      </c>
      <c r="H24" s="226">
        <v>-0.14088095870615103</v>
      </c>
      <c r="I24" s="130">
        <v>-0.15034284330434056</v>
      </c>
      <c r="J24" s="131">
        <v>-0.15858013679182348</v>
      </c>
      <c r="K24" s="230"/>
      <c r="L24" s="59" t="s">
        <v>218</v>
      </c>
      <c r="M24" s="126" t="s">
        <v>295</v>
      </c>
      <c r="N24" s="233">
        <v>0.14787896553602004</v>
      </c>
      <c r="O24" s="237">
        <v>0.13573146617296028</v>
      </c>
      <c r="P24" s="238">
        <v>3.8875803036153032E-2</v>
      </c>
      <c r="Q24" s="137"/>
      <c r="R24" s="137"/>
      <c r="S24" s="137"/>
      <c r="T24" s="134"/>
      <c r="U24" s="134"/>
      <c r="V24" s="134"/>
      <c r="W24" s="134"/>
      <c r="X24" s="134"/>
      <c r="Y24" s="134"/>
      <c r="Z24" s="188"/>
      <c r="AA24" s="134"/>
      <c r="AB24" s="188"/>
      <c r="AC24" s="134"/>
      <c r="AD24" s="134"/>
      <c r="AE24" s="134"/>
      <c r="AF24" s="134"/>
      <c r="AG24" s="134"/>
      <c r="AH24" s="134"/>
      <c r="AI24" s="134"/>
      <c r="AJ24" s="134"/>
      <c r="AX24" s="336"/>
      <c r="AY24" s="333"/>
      <c r="AZ24" s="333"/>
      <c r="BA24" s="333"/>
      <c r="BB24" s="333"/>
    </row>
    <row r="25" spans="1:56">
      <c r="B25" s="222">
        <v>2200</v>
      </c>
      <c r="C25" s="267" t="s">
        <v>15</v>
      </c>
      <c r="D25" s="263">
        <v>289.69428000000005</v>
      </c>
      <c r="E25" s="129">
        <v>1.6172382724259606E-2</v>
      </c>
      <c r="F25" s="130">
        <v>1.1392422556880019E-2</v>
      </c>
      <c r="G25" s="131">
        <v>1.2549754791057226E-2</v>
      </c>
      <c r="H25" s="226">
        <v>0.42270647036301989</v>
      </c>
      <c r="I25" s="130">
        <v>0.3249523828689469</v>
      </c>
      <c r="J25" s="131">
        <v>0.31808324435602864</v>
      </c>
      <c r="K25" s="230"/>
      <c r="L25" s="59" t="s">
        <v>235</v>
      </c>
      <c r="M25" s="126" t="s">
        <v>294</v>
      </c>
      <c r="N25" s="356">
        <v>0.38725546441736775</v>
      </c>
      <c r="O25" s="239">
        <v>0.39617859757651297</v>
      </c>
      <c r="P25" s="357">
        <v>0.97783726575770102</v>
      </c>
      <c r="Q25" s="137"/>
      <c r="R25" s="137"/>
      <c r="S25" s="137"/>
      <c r="T25" s="134"/>
      <c r="U25" s="134"/>
      <c r="V25" s="134"/>
      <c r="W25" s="134"/>
      <c r="X25" s="134"/>
      <c r="Y25" s="134"/>
      <c r="Z25" s="188"/>
      <c r="AA25" s="134"/>
      <c r="AB25" s="188"/>
      <c r="AC25" s="134"/>
      <c r="AD25" s="134"/>
      <c r="AE25" s="134"/>
      <c r="AF25" s="134"/>
      <c r="AG25" s="134"/>
      <c r="AH25" s="134"/>
      <c r="AI25" s="134"/>
      <c r="AJ25" s="134"/>
      <c r="AX25" s="336"/>
      <c r="AY25" s="333"/>
      <c r="AZ25" s="333"/>
      <c r="BA25" s="333"/>
      <c r="BB25" s="333"/>
    </row>
    <row r="26" spans="1:56" ht="14.4" thickBot="1">
      <c r="B26" s="222">
        <v>2300</v>
      </c>
      <c r="C26" s="267" t="s">
        <v>16</v>
      </c>
      <c r="D26" s="263">
        <v>-687.42729000000008</v>
      </c>
      <c r="E26" s="129">
        <v>-3.8376101968532479E-2</v>
      </c>
      <c r="F26" s="130">
        <v>-3.4082905951934687E-2</v>
      </c>
      <c r="G26" s="131">
        <v>-2.4991291438021149E-2</v>
      </c>
      <c r="H26" s="226">
        <v>0.1284481904022643</v>
      </c>
      <c r="I26" s="130">
        <v>0.37588459472530333</v>
      </c>
      <c r="J26" s="131">
        <v>0.57063846569382193</v>
      </c>
      <c r="K26" s="230"/>
      <c r="L26" s="57" t="s">
        <v>261</v>
      </c>
      <c r="M26" s="135" t="s">
        <v>294</v>
      </c>
      <c r="N26" s="234">
        <v>0.73062059644681432</v>
      </c>
      <c r="O26" s="241">
        <v>0.74978454487174373</v>
      </c>
      <c r="P26" s="240">
        <v>0.6505662569518037</v>
      </c>
      <c r="Q26" s="137"/>
      <c r="R26" s="137"/>
      <c r="S26" s="137"/>
      <c r="T26" s="134"/>
      <c r="U26" s="134"/>
      <c r="V26" s="134"/>
      <c r="W26" s="134"/>
      <c r="X26" s="134"/>
      <c r="Y26" s="134"/>
      <c r="Z26" s="188"/>
      <c r="AA26" s="134"/>
      <c r="AB26" s="188"/>
      <c r="AC26" s="134"/>
      <c r="AD26" s="134"/>
      <c r="AE26" s="134"/>
      <c r="AF26" s="134"/>
      <c r="AG26" s="134"/>
      <c r="AH26" s="134"/>
      <c r="AI26" s="134"/>
      <c r="AJ26" s="134"/>
      <c r="AX26" s="336"/>
      <c r="AY26" s="333"/>
      <c r="AZ26" s="333"/>
      <c r="BA26" s="333"/>
      <c r="BB26" s="333"/>
    </row>
    <row r="27" spans="1:56" s="89" customFormat="1" ht="14.4" thickBot="1">
      <c r="A27" s="206"/>
      <c r="B27" s="222">
        <v>2400</v>
      </c>
      <c r="C27" s="266" t="s">
        <v>110</v>
      </c>
      <c r="D27" s="261">
        <v>101.88930999999999</v>
      </c>
      <c r="E27" s="255">
        <v>5.6880409127537182E-3</v>
      </c>
      <c r="F27" s="125">
        <v>1.2248616247025684E-3</v>
      </c>
      <c r="G27" s="256">
        <v>4.7376550550257196E-3</v>
      </c>
      <c r="H27" s="255">
        <v>3.6540716436808758</v>
      </c>
      <c r="I27" s="125">
        <v>1.0518950302278469</v>
      </c>
      <c r="J27" s="256">
        <v>0.22801407242065874</v>
      </c>
      <c r="K27" s="230"/>
      <c r="L27" s="90"/>
      <c r="M27" s="141"/>
      <c r="N27" s="90"/>
      <c r="O27" s="90"/>
      <c r="P27" s="92"/>
      <c r="Q27" s="92"/>
      <c r="R27" s="92"/>
      <c r="S27" s="92"/>
      <c r="T27" s="122"/>
      <c r="U27" s="122"/>
      <c r="V27" s="122"/>
      <c r="W27" s="122"/>
      <c r="X27" s="122"/>
      <c r="Y27" s="122"/>
      <c r="Z27" s="340"/>
      <c r="AA27" s="122"/>
      <c r="AB27" s="340"/>
      <c r="AC27" s="122"/>
      <c r="AD27" s="122"/>
      <c r="AE27" s="122"/>
      <c r="AF27" s="122"/>
      <c r="AG27" s="122"/>
      <c r="AH27" s="122"/>
      <c r="AI27" s="122"/>
      <c r="AJ27" s="122"/>
      <c r="AK27" s="206"/>
      <c r="AL27" s="206"/>
      <c r="AM27" s="206"/>
      <c r="AN27" s="206"/>
      <c r="AO27" s="91"/>
      <c r="AP27" s="91"/>
      <c r="AQ27" s="91"/>
      <c r="AR27" s="91"/>
      <c r="AS27" s="91"/>
      <c r="AT27" s="91"/>
      <c r="AU27" s="91"/>
      <c r="AV27" s="91"/>
      <c r="AW27" s="206"/>
      <c r="AX27" s="336"/>
      <c r="AY27" s="333"/>
      <c r="AZ27" s="333"/>
      <c r="BA27" s="333"/>
      <c r="BB27" s="333"/>
      <c r="BC27" s="206"/>
      <c r="BD27" s="206"/>
    </row>
    <row r="28" spans="1:56" s="89" customFormat="1" ht="14.4" thickBot="1">
      <c r="A28" s="206"/>
      <c r="B28" s="222">
        <v>3400</v>
      </c>
      <c r="C28" s="268" t="s">
        <v>111</v>
      </c>
      <c r="D28" s="264">
        <v>181.92367999999999</v>
      </c>
      <c r="E28" s="226">
        <v>1.0156014746185988E-2</v>
      </c>
      <c r="F28" s="130">
        <v>1.0106332145883612E-2</v>
      </c>
      <c r="G28" s="131">
        <v>1.0266097454786656E-2</v>
      </c>
      <c r="H28" s="226">
        <v>7.1337195410769993E-3</v>
      </c>
      <c r="I28" s="130">
        <v>2.2093389422232823E-2</v>
      </c>
      <c r="J28" s="131">
        <v>1.1863683716677231E-2</v>
      </c>
      <c r="K28" s="230"/>
      <c r="L28" s="92" t="s">
        <v>154</v>
      </c>
      <c r="N28" s="120">
        <v>42551</v>
      </c>
      <c r="O28" s="120">
        <v>42460</v>
      </c>
      <c r="P28" s="107">
        <v>42185</v>
      </c>
      <c r="Q28" s="92"/>
      <c r="R28" s="92"/>
      <c r="S28" s="92"/>
      <c r="T28" s="122"/>
      <c r="U28" s="122"/>
      <c r="V28" s="122"/>
      <c r="W28" s="122"/>
      <c r="X28" s="122"/>
      <c r="Y28" s="122"/>
      <c r="Z28" s="340"/>
      <c r="AA28" s="122"/>
      <c r="AB28" s="340"/>
      <c r="AC28" s="122"/>
      <c r="AD28" s="122"/>
      <c r="AE28" s="122"/>
      <c r="AF28" s="122"/>
      <c r="AG28" s="122"/>
      <c r="AH28" s="122"/>
      <c r="AI28" s="122"/>
      <c r="AJ28" s="122"/>
      <c r="AK28" s="206"/>
      <c r="AL28" s="206"/>
      <c r="AM28" s="206"/>
      <c r="AN28" s="206"/>
      <c r="AO28" s="91"/>
      <c r="AP28" s="91"/>
      <c r="AQ28" s="91"/>
      <c r="AR28" s="91"/>
      <c r="AS28" s="91"/>
      <c r="AT28" s="91"/>
      <c r="AU28" s="91"/>
      <c r="AV28" s="91"/>
      <c r="AW28" s="206"/>
      <c r="AX28" s="336"/>
      <c r="AY28" s="333"/>
      <c r="AZ28" s="333"/>
      <c r="BA28" s="333"/>
      <c r="BB28" s="333"/>
      <c r="BC28" s="206"/>
      <c r="BD28" s="206"/>
    </row>
    <row r="29" spans="1:56" s="89" customFormat="1" ht="14.4" thickBot="1">
      <c r="A29" s="206"/>
      <c r="B29" s="222">
        <v>3900</v>
      </c>
      <c r="C29" s="265" t="s">
        <v>112</v>
      </c>
      <c r="D29" s="261">
        <v>3805.4956400000001</v>
      </c>
      <c r="E29" s="255">
        <v>0.21244441535256151</v>
      </c>
      <c r="F29" s="125">
        <v>0.20950720279038865</v>
      </c>
      <c r="G29" s="256">
        <v>0.21213250953068882</v>
      </c>
      <c r="H29" s="255">
        <v>1.6257448614160452E-2</v>
      </c>
      <c r="I29" s="125">
        <v>2.2647943917261548E-2</v>
      </c>
      <c r="J29" s="256">
        <v>2.4335344761847733E-2</v>
      </c>
      <c r="K29" s="230"/>
      <c r="L29" s="142" t="s">
        <v>158</v>
      </c>
      <c r="M29" s="143" t="s">
        <v>295</v>
      </c>
      <c r="N29" s="144">
        <v>33.340000000000003</v>
      </c>
      <c r="O29" s="243">
        <v>13.8</v>
      </c>
      <c r="P29" s="243">
        <v>33.06</v>
      </c>
      <c r="Q29" s="92"/>
      <c r="R29" s="92"/>
      <c r="S29" s="92"/>
      <c r="T29" s="122"/>
      <c r="U29" s="122"/>
      <c r="V29" s="355">
        <v>33.340000000000003</v>
      </c>
      <c r="W29" s="355">
        <v>0</v>
      </c>
      <c r="X29" s="355">
        <v>0</v>
      </c>
      <c r="Y29" s="355">
        <v>13.8</v>
      </c>
      <c r="Z29" s="355">
        <v>0</v>
      </c>
      <c r="AA29" s="355">
        <v>0</v>
      </c>
      <c r="AB29" s="355">
        <v>24.49</v>
      </c>
      <c r="AC29" s="355">
        <v>0</v>
      </c>
      <c r="AD29" s="355">
        <v>0</v>
      </c>
      <c r="AE29" s="355">
        <v>28.88</v>
      </c>
      <c r="AF29" s="355">
        <v>0</v>
      </c>
      <c r="AG29" s="355">
        <v>0</v>
      </c>
      <c r="AH29" s="355">
        <v>33.06</v>
      </c>
      <c r="AI29" s="355">
        <v>0</v>
      </c>
      <c r="AJ29" s="355">
        <v>0</v>
      </c>
      <c r="AK29" s="355">
        <v>29.87</v>
      </c>
      <c r="AL29" s="355">
        <v>0</v>
      </c>
      <c r="AM29" s="355">
        <v>0</v>
      </c>
      <c r="AN29" s="355">
        <v>37.64</v>
      </c>
      <c r="AO29" s="355">
        <v>0</v>
      </c>
      <c r="AP29" s="355">
        <v>0</v>
      </c>
      <c r="AQ29" s="355">
        <v>41.83</v>
      </c>
      <c r="AR29" s="355">
        <v>0</v>
      </c>
      <c r="AS29" s="355">
        <v>0</v>
      </c>
      <c r="AT29" s="355">
        <v>28.39</v>
      </c>
      <c r="AU29" s="206"/>
      <c r="AV29" s="206"/>
      <c r="AW29" s="206"/>
      <c r="AX29" s="336"/>
      <c r="AY29" s="333"/>
      <c r="AZ29" s="333"/>
      <c r="BA29" s="333"/>
      <c r="BB29" s="333"/>
      <c r="BC29" s="206"/>
      <c r="BD29" s="206"/>
    </row>
    <row r="30" spans="1:56" ht="14.4" thickBot="1">
      <c r="B30" s="222">
        <v>4000</v>
      </c>
      <c r="C30" s="269" t="s">
        <v>19</v>
      </c>
      <c r="D30" s="263">
        <v>-937.06876</v>
      </c>
      <c r="E30" s="129">
        <v>-5.2312508985912214E-2</v>
      </c>
      <c r="F30" s="130">
        <v>-5.1296486525939974E-2</v>
      </c>
      <c r="G30" s="131">
        <v>-4.9320788466515691E-2</v>
      </c>
      <c r="H30" s="226">
        <v>2.2057457271862146E-2</v>
      </c>
      <c r="I30" s="130">
        <v>4.2254606118675486E-2</v>
      </c>
      <c r="J30" s="131">
        <v>8.4874767055578948E-2</v>
      </c>
      <c r="P30" s="137"/>
      <c r="Q30" s="137"/>
      <c r="R30" s="137"/>
      <c r="S30" s="137"/>
      <c r="T30" s="134"/>
      <c r="U30" s="134"/>
      <c r="V30" s="134"/>
      <c r="W30" s="134"/>
      <c r="X30" s="134"/>
      <c r="Y30" s="134"/>
      <c r="Z30" s="188"/>
      <c r="AA30" s="134"/>
      <c r="AB30" s="188"/>
      <c r="AC30" s="134"/>
      <c r="AD30" s="134"/>
      <c r="AE30" s="134"/>
      <c r="AF30" s="134"/>
      <c r="AG30" s="134"/>
      <c r="AH30" s="134"/>
      <c r="AI30" s="134"/>
      <c r="AJ30" s="134"/>
      <c r="AX30" s="336"/>
      <c r="AY30" s="333"/>
      <c r="AZ30" s="333"/>
      <c r="BA30" s="333"/>
      <c r="BB30" s="333"/>
    </row>
    <row r="31" spans="1:56" s="89" customFormat="1" ht="14.4" thickBot="1">
      <c r="A31" s="206"/>
      <c r="B31" s="222">
        <v>4200</v>
      </c>
      <c r="C31" s="270" t="s">
        <v>113</v>
      </c>
      <c r="D31" s="271">
        <v>709.17293999999993</v>
      </c>
      <c r="E31" s="251">
        <v>3.9590067858324272E-2</v>
      </c>
      <c r="F31" s="317">
        <v>0.15704433241913909</v>
      </c>
      <c r="G31" s="252">
        <v>4.3423662187532318E-2</v>
      </c>
      <c r="H31" s="251">
        <v>-0.74734880333030063</v>
      </c>
      <c r="I31" s="317">
        <v>-0.48463308639688585</v>
      </c>
      <c r="J31" s="252">
        <v>-6.746773350745483E-2</v>
      </c>
      <c r="K31" s="230"/>
      <c r="L31" s="92" t="s">
        <v>237</v>
      </c>
      <c r="N31" s="120">
        <v>42551</v>
      </c>
      <c r="O31" s="120">
        <v>42460</v>
      </c>
      <c r="P31" s="107">
        <v>42185</v>
      </c>
      <c r="Q31" s="92"/>
      <c r="T31" s="341"/>
      <c r="U31" s="122" t="s">
        <v>266</v>
      </c>
      <c r="V31" s="342">
        <v>42551</v>
      </c>
      <c r="W31" s="342">
        <v>42521</v>
      </c>
      <c r="X31" s="342">
        <v>42490</v>
      </c>
      <c r="Y31" s="342">
        <v>42460</v>
      </c>
      <c r="Z31" s="342">
        <v>42429</v>
      </c>
      <c r="AA31" s="342">
        <v>42400</v>
      </c>
      <c r="AB31" s="342">
        <v>42369</v>
      </c>
      <c r="AC31" s="342">
        <v>42338</v>
      </c>
      <c r="AD31" s="342">
        <v>42308</v>
      </c>
      <c r="AE31" s="342">
        <v>42277</v>
      </c>
      <c r="AF31" s="342">
        <v>42247</v>
      </c>
      <c r="AG31" s="342">
        <v>42216</v>
      </c>
      <c r="AH31" s="342">
        <v>42185</v>
      </c>
      <c r="AI31" s="342">
        <v>42155</v>
      </c>
      <c r="AJ31" s="342">
        <v>42124</v>
      </c>
      <c r="AK31" s="342">
        <v>42094</v>
      </c>
      <c r="AL31" s="342">
        <v>42063</v>
      </c>
      <c r="AM31" s="342">
        <v>42035</v>
      </c>
      <c r="AN31" s="342">
        <v>42004</v>
      </c>
      <c r="AO31" s="342">
        <v>41973</v>
      </c>
      <c r="AP31" s="342">
        <v>41943</v>
      </c>
      <c r="AQ31" s="342">
        <v>41912</v>
      </c>
      <c r="AR31" s="342">
        <v>41882</v>
      </c>
      <c r="AS31" s="342">
        <v>41851</v>
      </c>
      <c r="AT31" s="342">
        <v>41820</v>
      </c>
      <c r="AU31" s="206"/>
      <c r="AV31" s="206"/>
      <c r="AW31" s="206"/>
      <c r="AX31" s="336"/>
      <c r="AY31" s="333"/>
      <c r="AZ31" s="333"/>
      <c r="BA31" s="333"/>
      <c r="BB31" s="333"/>
      <c r="BC31" s="206"/>
      <c r="BD31" s="206"/>
    </row>
    <row r="32" spans="1:56" s="89" customFormat="1" ht="14.4" thickBot="1">
      <c r="A32" s="206"/>
      <c r="B32" s="222">
        <v>4400</v>
      </c>
      <c r="C32" s="103" t="s">
        <v>121</v>
      </c>
      <c r="D32" s="272">
        <v>17912.90034</v>
      </c>
      <c r="E32" s="147">
        <v>1</v>
      </c>
      <c r="F32" s="148">
        <v>1</v>
      </c>
      <c r="G32" s="149">
        <v>1</v>
      </c>
      <c r="H32" s="159">
        <v>2.2068832485444556E-3</v>
      </c>
      <c r="I32" s="148">
        <v>1.1160272965095031E-2</v>
      </c>
      <c r="J32" s="149">
        <v>2.2831440048461937E-2</v>
      </c>
      <c r="K32" s="230"/>
      <c r="L32" s="58" t="s">
        <v>103</v>
      </c>
      <c r="M32" s="123" t="s">
        <v>294</v>
      </c>
      <c r="N32" s="360">
        <v>-5.0092924705506743</v>
      </c>
      <c r="O32" s="360">
        <v>2.3275056264699887</v>
      </c>
      <c r="P32" s="361">
        <v>12.436059796516631</v>
      </c>
      <c r="Q32" s="150"/>
      <c r="T32" s="343">
        <v>8800</v>
      </c>
      <c r="U32" s="134" t="s">
        <v>267</v>
      </c>
      <c r="V32" s="344">
        <v>9456802.6500000004</v>
      </c>
      <c r="W32" s="344">
        <v>0</v>
      </c>
      <c r="X32" s="344">
        <v>0</v>
      </c>
      <c r="Y32" s="344">
        <v>9480802.4399999995</v>
      </c>
      <c r="Z32" s="344">
        <v>0</v>
      </c>
      <c r="AA32" s="344">
        <v>0</v>
      </c>
      <c r="AB32" s="344">
        <v>9580354.2799999993</v>
      </c>
      <c r="AC32" s="344">
        <v>0</v>
      </c>
      <c r="AD32" s="344">
        <v>0</v>
      </c>
      <c r="AE32" s="344">
        <v>9463430.8399999999</v>
      </c>
      <c r="AF32" s="344">
        <v>0</v>
      </c>
      <c r="AG32" s="344">
        <v>0</v>
      </c>
      <c r="AH32" s="344">
        <v>9351332.0500000007</v>
      </c>
      <c r="AI32" s="344">
        <v>0</v>
      </c>
      <c r="AJ32" s="344">
        <v>0</v>
      </c>
      <c r="AK32" s="344">
        <v>9150643.4299999997</v>
      </c>
      <c r="AL32" s="344">
        <v>0</v>
      </c>
      <c r="AM32" s="344">
        <v>0</v>
      </c>
      <c r="AN32" s="344">
        <v>9068586.25</v>
      </c>
      <c r="AO32" s="344">
        <v>0</v>
      </c>
      <c r="AP32" s="344">
        <v>0</v>
      </c>
      <c r="AQ32" s="344">
        <v>6869897.9500000002</v>
      </c>
      <c r="AR32" s="344">
        <v>0</v>
      </c>
      <c r="AS32" s="344">
        <v>0</v>
      </c>
      <c r="AT32" s="344">
        <v>6703969.8600000003</v>
      </c>
      <c r="AU32" s="206"/>
      <c r="AV32" s="206"/>
      <c r="AW32" s="206"/>
      <c r="AX32" s="336"/>
      <c r="AY32" s="333"/>
      <c r="AZ32" s="333"/>
      <c r="BA32" s="333"/>
      <c r="BB32" s="333"/>
      <c r="BC32" s="206"/>
      <c r="BD32" s="206"/>
    </row>
    <row r="33" spans="1:56" ht="14.4" thickBot="1">
      <c r="C33" s="137"/>
      <c r="D33" s="151"/>
      <c r="E33" s="152"/>
      <c r="F33" s="152"/>
      <c r="G33" s="152"/>
      <c r="H33" s="138"/>
      <c r="I33" s="138"/>
      <c r="J33" s="138"/>
      <c r="K33" s="230"/>
      <c r="L33" s="59" t="s">
        <v>104</v>
      </c>
      <c r="M33" s="126" t="s">
        <v>294</v>
      </c>
      <c r="N33" s="153">
        <v>-2.6806437931115998</v>
      </c>
      <c r="O33" s="153">
        <v>1.2491061676996884</v>
      </c>
      <c r="P33" s="298">
        <v>6.295447829239996</v>
      </c>
      <c r="Q33" s="150"/>
      <c r="T33" s="343">
        <v>4400</v>
      </c>
      <c r="U33" s="134" t="s">
        <v>268</v>
      </c>
      <c r="V33" s="344">
        <v>17912900.34</v>
      </c>
      <c r="W33" s="344">
        <v>0</v>
      </c>
      <c r="X33" s="344">
        <v>0</v>
      </c>
      <c r="Y33" s="344">
        <v>17873455.710000001</v>
      </c>
      <c r="Z33" s="344">
        <v>0</v>
      </c>
      <c r="AA33" s="344">
        <v>0</v>
      </c>
      <c r="AB33" s="344">
        <v>17715193.940000001</v>
      </c>
      <c r="AC33" s="344">
        <v>0</v>
      </c>
      <c r="AD33" s="344">
        <v>0</v>
      </c>
      <c r="AE33" s="344">
        <v>17473897.210000001</v>
      </c>
      <c r="AF33" s="344">
        <v>0</v>
      </c>
      <c r="AG33" s="344">
        <v>0</v>
      </c>
      <c r="AH33" s="344">
        <v>17513052.140000001</v>
      </c>
      <c r="AI33" s="344">
        <v>0</v>
      </c>
      <c r="AJ33" s="344">
        <v>0</v>
      </c>
      <c r="AK33" s="344">
        <v>17719537.600000001</v>
      </c>
      <c r="AL33" s="344">
        <v>0</v>
      </c>
      <c r="AM33" s="344">
        <v>0</v>
      </c>
      <c r="AN33" s="344">
        <v>17947929.800000001</v>
      </c>
      <c r="AO33" s="344">
        <v>0</v>
      </c>
      <c r="AP33" s="344">
        <v>0</v>
      </c>
      <c r="AQ33" s="344">
        <v>14853340.42</v>
      </c>
      <c r="AR33" s="344">
        <v>0</v>
      </c>
      <c r="AS33" s="344">
        <v>0</v>
      </c>
      <c r="AT33" s="344">
        <v>14247403.779999999</v>
      </c>
      <c r="AX33" s="336"/>
      <c r="AY33" s="333"/>
      <c r="AZ33" s="333"/>
      <c r="BA33" s="333"/>
      <c r="BB33" s="333"/>
    </row>
    <row r="34" spans="1:56" ht="12.75" customHeight="1" thickBot="1">
      <c r="C34" s="386" t="s">
        <v>122</v>
      </c>
      <c r="D34" s="155" t="s">
        <v>159</v>
      </c>
      <c r="E34" s="383" t="s">
        <v>120</v>
      </c>
      <c r="F34" s="384"/>
      <c r="G34" s="385"/>
      <c r="H34" s="383" t="s">
        <v>114</v>
      </c>
      <c r="I34" s="384"/>
      <c r="J34" s="385"/>
      <c r="K34" s="230"/>
      <c r="L34" s="59" t="s">
        <v>240</v>
      </c>
      <c r="M34" s="126" t="s">
        <v>295</v>
      </c>
      <c r="N34" s="153">
        <v>40.56446637023523</v>
      </c>
      <c r="O34" s="153">
        <v>40.28032073106138</v>
      </c>
      <c r="P34" s="298">
        <v>41.127734488613967</v>
      </c>
      <c r="Q34" s="154"/>
      <c r="T34" s="343">
        <v>15900</v>
      </c>
      <c r="U34" s="134" t="s">
        <v>269</v>
      </c>
      <c r="V34" s="344">
        <v>-245735.76</v>
      </c>
      <c r="W34" s="344">
        <v>0</v>
      </c>
      <c r="X34" s="344">
        <v>0</v>
      </c>
      <c r="Y34" s="344">
        <v>-102699.98</v>
      </c>
      <c r="Z34" s="344">
        <v>0</v>
      </c>
      <c r="AA34" s="344">
        <v>0</v>
      </c>
      <c r="AB34" s="344">
        <v>247314.77</v>
      </c>
      <c r="AC34" s="344">
        <v>0</v>
      </c>
      <c r="AD34" s="344">
        <v>0</v>
      </c>
      <c r="AE34" s="344">
        <v>223841.42</v>
      </c>
      <c r="AF34" s="344">
        <v>0</v>
      </c>
      <c r="AG34" s="344">
        <v>0</v>
      </c>
      <c r="AH34" s="344">
        <v>160128.92000000001</v>
      </c>
      <c r="AI34" s="344">
        <v>0</v>
      </c>
      <c r="AJ34" s="344">
        <v>0</v>
      </c>
      <c r="AK34" s="344">
        <v>71151.11</v>
      </c>
      <c r="AL34" s="344">
        <v>0</v>
      </c>
      <c r="AM34" s="344">
        <v>0</v>
      </c>
      <c r="AN34" s="344">
        <v>256424.46</v>
      </c>
      <c r="AO34" s="344">
        <v>0</v>
      </c>
      <c r="AP34" s="344">
        <v>0</v>
      </c>
      <c r="AQ34" s="344">
        <v>143320.29999999999</v>
      </c>
      <c r="AR34" s="344">
        <v>0</v>
      </c>
      <c r="AS34" s="344">
        <v>0</v>
      </c>
      <c r="AT34" s="344">
        <v>59633.7</v>
      </c>
      <c r="AX34" s="336"/>
      <c r="AY34" s="333"/>
      <c r="AZ34" s="333"/>
      <c r="BA34" s="333"/>
      <c r="BB34" s="333"/>
    </row>
    <row r="35" spans="1:56" ht="14.4" thickBot="1">
      <c r="C35" s="387"/>
      <c r="D35" s="156">
        <v>42551</v>
      </c>
      <c r="E35" s="313">
        <v>42551</v>
      </c>
      <c r="F35" s="223">
        <v>42460</v>
      </c>
      <c r="G35" s="171">
        <v>42185</v>
      </c>
      <c r="H35" s="313">
        <v>42460</v>
      </c>
      <c r="I35" s="223">
        <v>42369</v>
      </c>
      <c r="J35" s="171">
        <v>42185</v>
      </c>
      <c r="K35" s="230"/>
      <c r="L35" s="59" t="s">
        <v>241</v>
      </c>
      <c r="M35" s="126" t="s">
        <v>295</v>
      </c>
      <c r="N35" s="153">
        <v>20.773794636638812</v>
      </c>
      <c r="O35" s="153">
        <v>19.013293320477725</v>
      </c>
      <c r="P35" s="298">
        <v>21.638683297545246</v>
      </c>
      <c r="Q35" s="157"/>
      <c r="T35" s="345">
        <v>10100</v>
      </c>
      <c r="U35" s="134" t="s">
        <v>62</v>
      </c>
      <c r="V35" s="344">
        <v>1262600.1599999999</v>
      </c>
      <c r="W35" s="344">
        <v>0</v>
      </c>
      <c r="X35" s="344">
        <v>0</v>
      </c>
      <c r="Y35" s="344">
        <v>660023.28</v>
      </c>
      <c r="Z35" s="344">
        <v>0</v>
      </c>
      <c r="AA35" s="344">
        <v>0</v>
      </c>
      <c r="AB35" s="344">
        <v>2486010.92</v>
      </c>
      <c r="AC35" s="344">
        <v>0</v>
      </c>
      <c r="AD35" s="344">
        <v>0</v>
      </c>
      <c r="AE35" s="344">
        <v>1802187.37</v>
      </c>
      <c r="AF35" s="344">
        <v>0</v>
      </c>
      <c r="AG35" s="344">
        <v>0</v>
      </c>
      <c r="AH35" s="344">
        <v>1192222.79</v>
      </c>
      <c r="AI35" s="344">
        <v>0</v>
      </c>
      <c r="AJ35" s="344">
        <v>0</v>
      </c>
      <c r="AK35" s="344">
        <v>620633.9</v>
      </c>
      <c r="AL35" s="344">
        <v>0</v>
      </c>
      <c r="AM35" s="344">
        <v>0</v>
      </c>
      <c r="AN35" s="344">
        <v>2458752.3199999998</v>
      </c>
      <c r="AO35" s="344">
        <v>0</v>
      </c>
      <c r="AP35" s="344">
        <v>0</v>
      </c>
      <c r="AQ35" s="344">
        <v>1818192.72</v>
      </c>
      <c r="AR35" s="344">
        <v>0</v>
      </c>
      <c r="AS35" s="344">
        <v>0</v>
      </c>
      <c r="AT35" s="344">
        <v>1205526.68</v>
      </c>
      <c r="AX35" s="336"/>
      <c r="AY35" s="333"/>
      <c r="AZ35" s="333"/>
      <c r="BA35" s="333"/>
      <c r="BB35" s="333"/>
    </row>
    <row r="36" spans="1:56" s="89" customFormat="1" ht="14.4" thickBot="1">
      <c r="A36" s="206"/>
      <c r="B36" s="222">
        <v>4800</v>
      </c>
      <c r="C36" s="158" t="s">
        <v>115</v>
      </c>
      <c r="D36" s="169">
        <v>5916.5452800000003</v>
      </c>
      <c r="E36" s="159">
        <v>0.33029521560995856</v>
      </c>
      <c r="F36" s="148">
        <v>0.33283925316532981</v>
      </c>
      <c r="G36" s="149">
        <v>0.35177573393554684</v>
      </c>
      <c r="H36" s="159">
        <v>-5.4534270213184577E-3</v>
      </c>
      <c r="I36" s="148">
        <v>3.3638029421978466E-4</v>
      </c>
      <c r="J36" s="149">
        <v>-3.9625822839302716E-2</v>
      </c>
      <c r="K36" s="230"/>
      <c r="L36" s="60" t="s">
        <v>242</v>
      </c>
      <c r="M36" s="135" t="s">
        <v>294</v>
      </c>
      <c r="N36" s="161">
        <v>19.790671733596419</v>
      </c>
      <c r="O36" s="161">
        <v>21.267027410583655</v>
      </c>
      <c r="P36" s="285">
        <v>19.489051191068722</v>
      </c>
      <c r="Q36" s="162"/>
      <c r="T36" s="345">
        <v>11000</v>
      </c>
      <c r="U36" s="134" t="s">
        <v>66</v>
      </c>
      <c r="V36" s="344">
        <v>230709.57</v>
      </c>
      <c r="W36" s="344">
        <v>0</v>
      </c>
      <c r="X36" s="344">
        <v>0</v>
      </c>
      <c r="Y36" s="344">
        <v>95511.49</v>
      </c>
      <c r="Z36" s="344">
        <v>0</v>
      </c>
      <c r="AA36" s="344">
        <v>0</v>
      </c>
      <c r="AB36" s="344">
        <v>404435.32</v>
      </c>
      <c r="AC36" s="344">
        <v>0</v>
      </c>
      <c r="AD36" s="344">
        <v>0</v>
      </c>
      <c r="AE36" s="344">
        <v>313655.31</v>
      </c>
      <c r="AF36" s="344">
        <v>0</v>
      </c>
      <c r="AG36" s="344">
        <v>0</v>
      </c>
      <c r="AH36" s="344">
        <v>226057.54</v>
      </c>
      <c r="AI36" s="344">
        <v>0</v>
      </c>
      <c r="AJ36" s="344">
        <v>0</v>
      </c>
      <c r="AK36" s="344">
        <v>121660.12</v>
      </c>
      <c r="AL36" s="344">
        <v>0</v>
      </c>
      <c r="AM36" s="344">
        <v>0</v>
      </c>
      <c r="AN36" s="344">
        <v>450429.28</v>
      </c>
      <c r="AO36" s="344">
        <v>0</v>
      </c>
      <c r="AP36" s="344">
        <v>0</v>
      </c>
      <c r="AQ36" s="344">
        <v>330173.53000000003</v>
      </c>
      <c r="AR36" s="344">
        <v>0</v>
      </c>
      <c r="AS36" s="344">
        <v>0</v>
      </c>
      <c r="AT36" s="344">
        <v>217653.68</v>
      </c>
      <c r="AU36" s="206"/>
      <c r="AV36" s="206"/>
      <c r="AW36" s="206"/>
      <c r="AX36" s="336"/>
      <c r="AY36" s="333"/>
      <c r="AZ36" s="333"/>
      <c r="BA36" s="333"/>
      <c r="BB36" s="333"/>
      <c r="BC36" s="206"/>
      <c r="BD36" s="206"/>
    </row>
    <row r="37" spans="1:56" ht="14.4" thickBot="1">
      <c r="B37" s="222">
        <v>5000</v>
      </c>
      <c r="C37" s="127" t="s">
        <v>29</v>
      </c>
      <c r="D37" s="128">
        <v>1312.4879900000001</v>
      </c>
      <c r="E37" s="129">
        <v>7.3270546091811731E-2</v>
      </c>
      <c r="F37" s="132">
        <v>7.2209418869005046E-2</v>
      </c>
      <c r="G37" s="133">
        <v>7.1685583984106155E-2</v>
      </c>
      <c r="H37" s="129">
        <v>1.6934449587618472E-2</v>
      </c>
      <c r="I37" s="132">
        <v>2.9167444691702071E-2</v>
      </c>
      <c r="J37" s="133">
        <v>4.544615537820218E-2</v>
      </c>
      <c r="K37" s="165"/>
      <c r="P37" s="166"/>
      <c r="Q37" s="166"/>
      <c r="T37" s="345">
        <v>4800</v>
      </c>
      <c r="U37" s="134" t="s">
        <v>239</v>
      </c>
      <c r="V37" s="344">
        <v>5916545.2800000003</v>
      </c>
      <c r="W37" s="344">
        <v>0</v>
      </c>
      <c r="X37" s="344">
        <v>0</v>
      </c>
      <c r="Y37" s="344">
        <v>5948987.6500000004</v>
      </c>
      <c r="Z37" s="344">
        <v>0</v>
      </c>
      <c r="AA37" s="344">
        <v>0</v>
      </c>
      <c r="AB37" s="344">
        <v>5914555.7400000002</v>
      </c>
      <c r="AC37" s="344">
        <v>0</v>
      </c>
      <c r="AD37" s="344">
        <v>0</v>
      </c>
      <c r="AE37" s="344">
        <v>5850876.6200000001</v>
      </c>
      <c r="AF37" s="344">
        <v>0</v>
      </c>
      <c r="AG37" s="344">
        <v>0</v>
      </c>
      <c r="AH37" s="344">
        <v>6160666.7699999996</v>
      </c>
      <c r="AI37" s="344">
        <v>0</v>
      </c>
      <c r="AJ37" s="344">
        <v>0</v>
      </c>
      <c r="AK37" s="344">
        <v>6631599.2599999998</v>
      </c>
      <c r="AL37" s="344">
        <v>0</v>
      </c>
      <c r="AM37" s="344">
        <v>0</v>
      </c>
      <c r="AN37" s="344">
        <v>6389624.2400000002</v>
      </c>
      <c r="AO37" s="344">
        <v>0</v>
      </c>
      <c r="AP37" s="344">
        <v>0</v>
      </c>
      <c r="AQ37" s="344">
        <v>6263270.1600000001</v>
      </c>
      <c r="AR37" s="344">
        <v>0</v>
      </c>
      <c r="AS37" s="344">
        <v>0</v>
      </c>
      <c r="AT37" s="344">
        <v>5818450.79</v>
      </c>
      <c r="AX37" s="336"/>
      <c r="AY37" s="333"/>
      <c r="AZ37" s="333"/>
      <c r="BA37" s="333"/>
      <c r="BB37" s="333"/>
    </row>
    <row r="38" spans="1:56" ht="14.4" thickBot="1">
      <c r="B38" s="222">
        <v>5100</v>
      </c>
      <c r="C38" s="127" t="s">
        <v>30</v>
      </c>
      <c r="D38" s="128">
        <v>4448.4535500000002</v>
      </c>
      <c r="E38" s="129">
        <v>0.24833798355180264</v>
      </c>
      <c r="F38" s="132">
        <v>0.25183749595113969</v>
      </c>
      <c r="G38" s="133">
        <v>0.27314168893920732</v>
      </c>
      <c r="H38" s="129">
        <v>-1.1719698261421496E-2</v>
      </c>
      <c r="I38" s="132">
        <v>-1.5047523097083459E-2</v>
      </c>
      <c r="J38" s="133">
        <v>-7.0050791874704865E-2</v>
      </c>
      <c r="K38" s="165"/>
      <c r="L38" s="92" t="s">
        <v>238</v>
      </c>
      <c r="N38" s="120">
        <v>42551</v>
      </c>
      <c r="O38" s="120">
        <v>42460</v>
      </c>
      <c r="P38" s="107">
        <v>42185</v>
      </c>
      <c r="Q38" s="166"/>
      <c r="T38" s="343">
        <v>13700</v>
      </c>
      <c r="U38" s="134" t="s">
        <v>270</v>
      </c>
      <c r="V38" s="344">
        <v>855245.52</v>
      </c>
      <c r="W38" s="344">
        <v>0</v>
      </c>
      <c r="X38" s="344">
        <v>0</v>
      </c>
      <c r="Y38" s="344">
        <v>445735.97</v>
      </c>
      <c r="Z38" s="344">
        <v>0</v>
      </c>
      <c r="AA38" s="344">
        <v>0</v>
      </c>
      <c r="AB38" s="344">
        <v>1490447.38</v>
      </c>
      <c r="AC38" s="344">
        <v>0</v>
      </c>
      <c r="AD38" s="344">
        <v>0</v>
      </c>
      <c r="AE38" s="344">
        <v>1098121.1000000001</v>
      </c>
      <c r="AF38" s="344">
        <v>0</v>
      </c>
      <c r="AG38" s="344">
        <v>0</v>
      </c>
      <c r="AH38" s="344">
        <v>738597</v>
      </c>
      <c r="AI38" s="344">
        <v>0</v>
      </c>
      <c r="AJ38" s="344">
        <v>0</v>
      </c>
      <c r="AK38" s="344">
        <v>384869.39</v>
      </c>
      <c r="AL38" s="344">
        <v>0</v>
      </c>
      <c r="AM38" s="344">
        <v>0</v>
      </c>
      <c r="AN38" s="344">
        <v>1494317.48</v>
      </c>
      <c r="AO38" s="344">
        <v>0</v>
      </c>
      <c r="AP38" s="344">
        <v>0</v>
      </c>
      <c r="AQ38" s="344">
        <v>1119830.44</v>
      </c>
      <c r="AR38" s="344">
        <v>0</v>
      </c>
      <c r="AS38" s="344">
        <v>0</v>
      </c>
      <c r="AT38" s="344">
        <v>757741.07</v>
      </c>
      <c r="AX38" s="336"/>
      <c r="AY38" s="333"/>
      <c r="AZ38" s="333"/>
      <c r="BA38" s="333"/>
      <c r="BB38" s="333"/>
    </row>
    <row r="39" spans="1:56">
      <c r="B39" s="222">
        <v>5200</v>
      </c>
      <c r="C39" s="127" t="s">
        <v>31</v>
      </c>
      <c r="D39" s="128">
        <v>18.239080000000001</v>
      </c>
      <c r="E39" s="129">
        <v>1.018209204194121E-3</v>
      </c>
      <c r="F39" s="132">
        <v>1.6699842763646514E-3</v>
      </c>
      <c r="G39" s="133">
        <v>1.0392323310926886E-3</v>
      </c>
      <c r="H39" s="129">
        <v>-0.38894258618304034</v>
      </c>
      <c r="I39" s="132">
        <v>-3.0946973017631274E-2</v>
      </c>
      <c r="J39" s="133">
        <v>2.1400946037199997E-3</v>
      </c>
      <c r="K39" s="165"/>
      <c r="L39" s="58" t="s">
        <v>229</v>
      </c>
      <c r="M39" s="123" t="s">
        <v>295</v>
      </c>
      <c r="N39" s="362">
        <v>25.50120724786019</v>
      </c>
      <c r="O39" s="362">
        <v>24.743571885761206</v>
      </c>
      <c r="P39" s="363">
        <v>24.809576675940491</v>
      </c>
      <c r="Q39" s="167"/>
      <c r="T39" s="343">
        <v>9600</v>
      </c>
      <c r="U39" s="134" t="s">
        <v>271</v>
      </c>
      <c r="V39" s="344">
        <v>1290896.76</v>
      </c>
      <c r="W39" s="344">
        <v>0</v>
      </c>
      <c r="X39" s="344">
        <v>0</v>
      </c>
      <c r="Y39" s="344">
        <v>674856.73</v>
      </c>
      <c r="Z39" s="344">
        <v>0</v>
      </c>
      <c r="AA39" s="344">
        <v>0</v>
      </c>
      <c r="AB39" s="344">
        <v>2562773.2799999998</v>
      </c>
      <c r="AC39" s="344">
        <v>0</v>
      </c>
      <c r="AD39" s="344">
        <v>0</v>
      </c>
      <c r="AE39" s="344">
        <v>1874265.01</v>
      </c>
      <c r="AF39" s="344">
        <v>0</v>
      </c>
      <c r="AG39" s="344">
        <v>0</v>
      </c>
      <c r="AH39" s="344">
        <v>1245109.82</v>
      </c>
      <c r="AI39" s="344">
        <v>0</v>
      </c>
      <c r="AJ39" s="344">
        <v>0</v>
      </c>
      <c r="AK39" s="344">
        <v>637114.11</v>
      </c>
      <c r="AL39" s="344">
        <v>0</v>
      </c>
      <c r="AM39" s="344">
        <v>0</v>
      </c>
      <c r="AN39" s="344">
        <v>2529165.2000000002</v>
      </c>
      <c r="AO39" s="344">
        <v>0</v>
      </c>
      <c r="AP39" s="344">
        <v>0</v>
      </c>
      <c r="AQ39" s="344">
        <v>1869024.57</v>
      </c>
      <c r="AR39" s="344">
        <v>0</v>
      </c>
      <c r="AS39" s="344">
        <v>0</v>
      </c>
      <c r="AT39" s="344">
        <v>1237478.44</v>
      </c>
      <c r="AX39" s="336"/>
      <c r="AY39" s="333"/>
      <c r="AZ39" s="333"/>
      <c r="BA39" s="333"/>
      <c r="BB39" s="333"/>
    </row>
    <row r="40" spans="1:56" ht="14.4" thickBot="1">
      <c r="B40" s="222">
        <v>5300</v>
      </c>
      <c r="C40" s="127" t="s">
        <v>32</v>
      </c>
      <c r="D40" s="128">
        <v>137.36466000000001</v>
      </c>
      <c r="E40" s="129">
        <v>7.6684767621500657E-3</v>
      </c>
      <c r="F40" s="132">
        <v>7.1223540688204155E-3</v>
      </c>
      <c r="G40" s="133">
        <v>5.9092286811406707E-3</v>
      </c>
      <c r="H40" s="129">
        <v>7.9053374881030036E-2</v>
      </c>
      <c r="I40" s="132">
        <v>0.32044862969651278</v>
      </c>
      <c r="J40" s="133">
        <v>0.32734059770624069</v>
      </c>
      <c r="K40" s="165"/>
      <c r="L40" s="59" t="s">
        <v>232</v>
      </c>
      <c r="M40" s="126" t="s">
        <v>295</v>
      </c>
      <c r="N40" s="364">
        <v>61.608541281826348</v>
      </c>
      <c r="O40" s="364">
        <v>59.654084791406206</v>
      </c>
      <c r="P40" s="365">
        <v>58.15103274855408</v>
      </c>
      <c r="Q40" s="61"/>
      <c r="R40" s="61"/>
      <c r="S40" s="168"/>
      <c r="T40" s="343">
        <v>100</v>
      </c>
      <c r="U40" s="134" t="s">
        <v>272</v>
      </c>
      <c r="V40" s="344">
        <v>2254456.0499999998</v>
      </c>
      <c r="W40" s="344">
        <v>0</v>
      </c>
      <c r="X40" s="344">
        <v>0</v>
      </c>
      <c r="Y40" s="344">
        <v>943911.76</v>
      </c>
      <c r="Z40" s="344">
        <v>0</v>
      </c>
      <c r="AA40" s="344">
        <v>0</v>
      </c>
      <c r="AB40" s="344">
        <v>1599029.61</v>
      </c>
      <c r="AC40" s="344">
        <v>0</v>
      </c>
      <c r="AD40" s="344">
        <v>0</v>
      </c>
      <c r="AE40" s="344">
        <v>1864962.55</v>
      </c>
      <c r="AF40" s="344">
        <v>0</v>
      </c>
      <c r="AG40" s="344">
        <v>0</v>
      </c>
      <c r="AH40" s="344">
        <v>2242629.4300000002</v>
      </c>
      <c r="AI40" s="344">
        <v>0</v>
      </c>
      <c r="AJ40" s="344">
        <v>0</v>
      </c>
      <c r="AK40" s="344">
        <v>2169070.4700000002</v>
      </c>
      <c r="AL40" s="344">
        <v>0</v>
      </c>
      <c r="AM40" s="344">
        <v>0</v>
      </c>
      <c r="AN40" s="344">
        <v>2618792.63</v>
      </c>
      <c r="AO40" s="344">
        <v>0</v>
      </c>
      <c r="AP40" s="344">
        <v>0</v>
      </c>
      <c r="AQ40" s="344">
        <v>2849244.98</v>
      </c>
      <c r="AR40" s="344">
        <v>0</v>
      </c>
      <c r="AS40" s="344">
        <v>0</v>
      </c>
      <c r="AT40" s="344">
        <v>1807915.6</v>
      </c>
      <c r="AX40" s="336"/>
      <c r="AY40" s="333"/>
      <c r="AZ40" s="333"/>
      <c r="BA40" s="333"/>
      <c r="BB40" s="333"/>
    </row>
    <row r="41" spans="1:56" s="89" customFormat="1" ht="14.4" thickBot="1">
      <c r="A41" s="206"/>
      <c r="B41" s="222">
        <v>6200</v>
      </c>
      <c r="C41" s="158" t="s">
        <v>116</v>
      </c>
      <c r="D41" s="169">
        <v>922.71064999999999</v>
      </c>
      <c r="E41" s="159">
        <v>5.1510957605204875E-2</v>
      </c>
      <c r="F41" s="148">
        <v>5.2611759877743303E-2</v>
      </c>
      <c r="G41" s="149">
        <v>4.6091626607810694E-2</v>
      </c>
      <c r="H41" s="159">
        <v>-1.876241367665421E-2</v>
      </c>
      <c r="I41" s="148">
        <v>0.14611264615810748</v>
      </c>
      <c r="J41" s="149">
        <v>0.14309324324602213</v>
      </c>
      <c r="K41" s="160"/>
      <c r="L41" s="59" t="s">
        <v>230</v>
      </c>
      <c r="M41" s="126" t="s">
        <v>294</v>
      </c>
      <c r="N41" s="364">
        <v>21.313408088426574</v>
      </c>
      <c r="O41" s="364">
        <v>22.717706261219799</v>
      </c>
      <c r="P41" s="365">
        <v>21.505311965450911</v>
      </c>
      <c r="Q41" s="61"/>
      <c r="R41" s="61"/>
      <c r="S41" s="162"/>
      <c r="T41" s="343">
        <v>700</v>
      </c>
      <c r="U41" s="134" t="s">
        <v>7</v>
      </c>
      <c r="V41" s="344">
        <v>0</v>
      </c>
      <c r="W41" s="344">
        <v>0</v>
      </c>
      <c r="X41" s="344">
        <v>0</v>
      </c>
      <c r="Y41" s="344">
        <v>0</v>
      </c>
      <c r="Z41" s="344">
        <v>0</v>
      </c>
      <c r="AA41" s="344">
        <v>0</v>
      </c>
      <c r="AB41" s="344">
        <v>0</v>
      </c>
      <c r="AC41" s="344">
        <v>0</v>
      </c>
      <c r="AD41" s="344">
        <v>0</v>
      </c>
      <c r="AE41" s="344">
        <v>0</v>
      </c>
      <c r="AF41" s="344">
        <v>0</v>
      </c>
      <c r="AG41" s="344">
        <v>0</v>
      </c>
      <c r="AH41" s="344">
        <v>0</v>
      </c>
      <c r="AI41" s="344">
        <v>0</v>
      </c>
      <c r="AJ41" s="344">
        <v>0</v>
      </c>
      <c r="AK41" s="344">
        <v>0</v>
      </c>
      <c r="AL41" s="344">
        <v>0</v>
      </c>
      <c r="AM41" s="344">
        <v>0</v>
      </c>
      <c r="AN41" s="344">
        <v>0</v>
      </c>
      <c r="AO41" s="344">
        <v>0</v>
      </c>
      <c r="AP41" s="344">
        <v>0</v>
      </c>
      <c r="AQ41" s="344">
        <v>0</v>
      </c>
      <c r="AR41" s="344">
        <v>0</v>
      </c>
      <c r="AS41" s="344">
        <v>0</v>
      </c>
      <c r="AT41" s="344">
        <v>0</v>
      </c>
      <c r="AU41" s="206"/>
      <c r="AV41" s="206"/>
      <c r="AW41" s="206"/>
      <c r="AX41" s="336"/>
      <c r="AY41" s="333"/>
      <c r="AZ41" s="333"/>
      <c r="BA41" s="333"/>
      <c r="BB41" s="333"/>
      <c r="BC41" s="206"/>
      <c r="BD41" s="206"/>
    </row>
    <row r="42" spans="1:56" s="89" customFormat="1" ht="14.4" thickBot="1">
      <c r="A42" s="206"/>
      <c r="B42" s="222">
        <v>7000</v>
      </c>
      <c r="C42" s="158" t="s">
        <v>117</v>
      </c>
      <c r="D42" s="169">
        <v>1616.84176</v>
      </c>
      <c r="E42" s="159">
        <v>9.0261304942871129E-2</v>
      </c>
      <c r="F42" s="148">
        <v>8.410861807540182E-2</v>
      </c>
      <c r="G42" s="149">
        <v>6.8169057595234228E-2</v>
      </c>
      <c r="H42" s="159">
        <v>7.5520002286152854E-2</v>
      </c>
      <c r="I42" s="148">
        <v>0.14247849616064934</v>
      </c>
      <c r="J42" s="149">
        <v>0.35431094065505442</v>
      </c>
      <c r="K42" s="160"/>
      <c r="L42" s="59" t="s">
        <v>233</v>
      </c>
      <c r="M42" s="126" t="s">
        <v>294</v>
      </c>
      <c r="N42" s="364">
        <v>84.146834072322079</v>
      </c>
      <c r="O42" s="364">
        <v>85.37654624607373</v>
      </c>
      <c r="P42" s="365">
        <v>81.882352979204967</v>
      </c>
      <c r="Q42" s="61"/>
      <c r="R42" s="61"/>
      <c r="S42" s="358"/>
      <c r="T42" s="343">
        <v>1000</v>
      </c>
      <c r="U42" s="134" t="s">
        <v>274</v>
      </c>
      <c r="V42" s="344">
        <v>6826.36</v>
      </c>
      <c r="W42" s="344">
        <v>0</v>
      </c>
      <c r="X42" s="344">
        <v>0</v>
      </c>
      <c r="Y42" s="344">
        <v>6826.36</v>
      </c>
      <c r="Z42" s="344">
        <v>0</v>
      </c>
      <c r="AA42" s="344">
        <v>0</v>
      </c>
      <c r="AB42" s="344">
        <v>6826.36</v>
      </c>
      <c r="AC42" s="344">
        <v>0</v>
      </c>
      <c r="AD42" s="344">
        <v>0</v>
      </c>
      <c r="AE42" s="344">
        <v>6826.36</v>
      </c>
      <c r="AF42" s="344">
        <v>0</v>
      </c>
      <c r="AG42" s="344">
        <v>0</v>
      </c>
      <c r="AH42" s="344">
        <v>6087.2</v>
      </c>
      <c r="AI42" s="344">
        <v>0</v>
      </c>
      <c r="AJ42" s="344">
        <v>0</v>
      </c>
      <c r="AK42" s="344">
        <v>0</v>
      </c>
      <c r="AL42" s="344">
        <v>0</v>
      </c>
      <c r="AM42" s="344">
        <v>0</v>
      </c>
      <c r="AN42" s="344">
        <v>0</v>
      </c>
      <c r="AO42" s="344">
        <v>0</v>
      </c>
      <c r="AP42" s="344">
        <v>0</v>
      </c>
      <c r="AQ42" s="344">
        <v>0</v>
      </c>
      <c r="AR42" s="344">
        <v>0</v>
      </c>
      <c r="AS42" s="344">
        <v>0</v>
      </c>
      <c r="AT42" s="344">
        <v>0</v>
      </c>
      <c r="AU42" s="206"/>
      <c r="AV42" s="206"/>
      <c r="AW42" s="206"/>
      <c r="AX42" s="336"/>
      <c r="AY42" s="333"/>
      <c r="AZ42" s="333"/>
      <c r="BA42" s="333"/>
      <c r="BB42" s="333"/>
      <c r="BC42" s="206"/>
      <c r="BD42" s="206"/>
    </row>
    <row r="43" spans="1:56">
      <c r="B43" s="222">
        <v>7100</v>
      </c>
      <c r="C43" s="127" t="s">
        <v>37</v>
      </c>
      <c r="D43" s="128">
        <v>1209.0772099999999</v>
      </c>
      <c r="E43" s="129">
        <v>6.749756806830981E-2</v>
      </c>
      <c r="F43" s="132">
        <v>6.177227436674583E-2</v>
      </c>
      <c r="G43" s="133">
        <v>4.5628517725637287E-2</v>
      </c>
      <c r="H43" s="129">
        <v>9.5095299858567683E-2</v>
      </c>
      <c r="I43" s="132">
        <v>0.21017373632074277</v>
      </c>
      <c r="J43" s="133">
        <v>0.51305889799456916</v>
      </c>
      <c r="K43" s="165"/>
      <c r="L43" s="59" t="s">
        <v>231</v>
      </c>
      <c r="M43" s="126" t="s">
        <v>294</v>
      </c>
      <c r="N43" s="366">
        <v>74.497644144860885</v>
      </c>
      <c r="O43" s="366">
        <v>80.025888709236497</v>
      </c>
      <c r="P43" s="367">
        <v>85.349646758038418</v>
      </c>
      <c r="Q43" s="61"/>
      <c r="R43" s="61"/>
      <c r="S43" s="358"/>
      <c r="T43" s="343">
        <v>1600</v>
      </c>
      <c r="U43" s="134" t="s">
        <v>273</v>
      </c>
      <c r="V43" s="344">
        <v>11948417.91</v>
      </c>
      <c r="W43" s="344">
        <v>0</v>
      </c>
      <c r="X43" s="344">
        <v>0</v>
      </c>
      <c r="Y43" s="344">
        <v>11237734.369999999</v>
      </c>
      <c r="Z43" s="344">
        <v>0</v>
      </c>
      <c r="AA43" s="344">
        <v>0</v>
      </c>
      <c r="AB43" s="344">
        <v>11830567.16</v>
      </c>
      <c r="AC43" s="344">
        <v>0</v>
      </c>
      <c r="AD43" s="344">
        <v>0</v>
      </c>
      <c r="AE43" s="344">
        <v>12104840.279999999</v>
      </c>
      <c r="AF43" s="344">
        <v>0</v>
      </c>
      <c r="AG43" s="344">
        <v>0</v>
      </c>
      <c r="AH43" s="344">
        <v>11527290.710000001</v>
      </c>
      <c r="AI43" s="344">
        <v>0</v>
      </c>
      <c r="AJ43" s="344">
        <v>0</v>
      </c>
      <c r="AK43" s="344">
        <v>9760092.0299999993</v>
      </c>
      <c r="AL43" s="344">
        <v>0</v>
      </c>
      <c r="AM43" s="344">
        <v>0</v>
      </c>
      <c r="AN43" s="344">
        <v>10375477.1</v>
      </c>
      <c r="AO43" s="344">
        <v>0</v>
      </c>
      <c r="AP43" s="344">
        <v>0</v>
      </c>
      <c r="AQ43" s="344">
        <v>10501493.050000001</v>
      </c>
      <c r="AR43" s="344">
        <v>0</v>
      </c>
      <c r="AS43" s="344">
        <v>0</v>
      </c>
      <c r="AT43" s="344">
        <v>10661330.42</v>
      </c>
      <c r="AX43" s="336"/>
      <c r="AY43" s="333"/>
      <c r="AZ43" s="333"/>
      <c r="BA43" s="333"/>
      <c r="BB43" s="333"/>
    </row>
    <row r="44" spans="1:56" ht="14.4" thickBot="1">
      <c r="B44" s="222">
        <v>7300</v>
      </c>
      <c r="C44" s="127" t="s">
        <v>39</v>
      </c>
      <c r="D44" s="128">
        <v>407.76454999999999</v>
      </c>
      <c r="E44" s="129">
        <v>2.2763736874561319E-2</v>
      </c>
      <c r="F44" s="132">
        <v>2.233634370865599E-2</v>
      </c>
      <c r="G44" s="133">
        <v>2.2540539869596941E-2</v>
      </c>
      <c r="H44" s="129">
        <v>2.1383538940752178E-2</v>
      </c>
      <c r="I44" s="132">
        <v>-2.0059430704043812E-2</v>
      </c>
      <c r="J44" s="133">
        <v>3.2959543249315049E-2</v>
      </c>
      <c r="K44" s="165"/>
      <c r="L44" s="59" t="s">
        <v>220</v>
      </c>
      <c r="M44" s="126" t="s">
        <v>294</v>
      </c>
      <c r="N44" s="368">
        <v>908.30447761904759</v>
      </c>
      <c r="O44" s="368">
        <v>918.59524149999993</v>
      </c>
      <c r="P44" s="369">
        <v>983.40496736842101</v>
      </c>
      <c r="Q44" s="61"/>
      <c r="R44" s="61"/>
      <c r="S44" s="168"/>
      <c r="T44" s="343">
        <v>2400</v>
      </c>
      <c r="U44" s="134" t="s">
        <v>275</v>
      </c>
      <c r="V44" s="344">
        <v>101889.31</v>
      </c>
      <c r="W44" s="344">
        <v>0</v>
      </c>
      <c r="X44" s="344">
        <v>0</v>
      </c>
      <c r="Y44" s="344">
        <v>21892.51</v>
      </c>
      <c r="Z44" s="344">
        <v>0</v>
      </c>
      <c r="AA44" s="344">
        <v>0</v>
      </c>
      <c r="AB44" s="344">
        <v>49656.2</v>
      </c>
      <c r="AC44" s="344">
        <v>0</v>
      </c>
      <c r="AD44" s="344">
        <v>0</v>
      </c>
      <c r="AE44" s="344">
        <v>32216.560000000001</v>
      </c>
      <c r="AF44" s="344">
        <v>0</v>
      </c>
      <c r="AG44" s="344">
        <v>0</v>
      </c>
      <c r="AH44" s="344">
        <v>82970.8</v>
      </c>
      <c r="AI44" s="344">
        <v>0</v>
      </c>
      <c r="AJ44" s="344">
        <v>0</v>
      </c>
      <c r="AK44" s="344">
        <v>24547.08</v>
      </c>
      <c r="AL44" s="344">
        <v>0</v>
      </c>
      <c r="AM44" s="344">
        <v>0</v>
      </c>
      <c r="AN44" s="344">
        <v>24972.06</v>
      </c>
      <c r="AO44" s="344">
        <v>0</v>
      </c>
      <c r="AP44" s="344">
        <v>0</v>
      </c>
      <c r="AQ44" s="344">
        <v>26922.31</v>
      </c>
      <c r="AR44" s="344">
        <v>0</v>
      </c>
      <c r="AS44" s="344">
        <v>0</v>
      </c>
      <c r="AT44" s="344">
        <v>133516.73000000001</v>
      </c>
      <c r="AX44" s="336"/>
      <c r="AY44" s="333"/>
      <c r="AZ44" s="333"/>
      <c r="BA44" s="333"/>
      <c r="BB44" s="333"/>
    </row>
    <row r="45" spans="1:56" s="89" customFormat="1" ht="14.4" thickBot="1">
      <c r="A45" s="206"/>
      <c r="B45" s="222">
        <v>7800</v>
      </c>
      <c r="C45" s="158" t="s">
        <v>160</v>
      </c>
      <c r="D45" s="169">
        <v>0</v>
      </c>
      <c r="E45" s="159">
        <v>0</v>
      </c>
      <c r="F45" s="148">
        <v>0</v>
      </c>
      <c r="G45" s="149">
        <v>0</v>
      </c>
      <c r="H45" s="159" t="e">
        <v>#DIV/0!</v>
      </c>
      <c r="I45" s="314" t="s">
        <v>264</v>
      </c>
      <c r="J45" s="149" t="e">
        <v>#DIV/0!</v>
      </c>
      <c r="K45" s="160"/>
      <c r="L45" s="60" t="s">
        <v>221</v>
      </c>
      <c r="M45" s="135" t="s">
        <v>294</v>
      </c>
      <c r="N45" s="370">
        <v>30.298108610478359</v>
      </c>
      <c r="O45" s="370">
        <v>31.687985670890289</v>
      </c>
      <c r="P45" s="371">
        <v>32.417860398527964</v>
      </c>
      <c r="Q45" s="61"/>
      <c r="R45" s="61"/>
      <c r="S45" s="61"/>
      <c r="T45" s="343">
        <v>2900</v>
      </c>
      <c r="U45" s="134" t="s">
        <v>276</v>
      </c>
      <c r="V45" s="344">
        <v>0</v>
      </c>
      <c r="W45" s="344">
        <v>0</v>
      </c>
      <c r="X45" s="344">
        <v>0</v>
      </c>
      <c r="Y45" s="344">
        <v>0</v>
      </c>
      <c r="Z45" s="344">
        <v>0</v>
      </c>
      <c r="AA45" s="344">
        <v>0</v>
      </c>
      <c r="AB45" s="344">
        <v>0</v>
      </c>
      <c r="AC45" s="344">
        <v>0</v>
      </c>
      <c r="AD45" s="344">
        <v>0</v>
      </c>
      <c r="AE45" s="344">
        <v>0</v>
      </c>
      <c r="AF45" s="344">
        <v>0</v>
      </c>
      <c r="AG45" s="344">
        <v>0</v>
      </c>
      <c r="AH45" s="344">
        <v>0</v>
      </c>
      <c r="AI45" s="344">
        <v>0</v>
      </c>
      <c r="AJ45" s="344">
        <v>0</v>
      </c>
      <c r="AK45" s="344">
        <v>0</v>
      </c>
      <c r="AL45" s="344">
        <v>0</v>
      </c>
      <c r="AM45" s="344">
        <v>0</v>
      </c>
      <c r="AN45" s="344">
        <v>0</v>
      </c>
      <c r="AO45" s="344">
        <v>0</v>
      </c>
      <c r="AP45" s="344">
        <v>0</v>
      </c>
      <c r="AQ45" s="344">
        <v>0</v>
      </c>
      <c r="AR45" s="344">
        <v>0</v>
      </c>
      <c r="AS45" s="344">
        <v>0</v>
      </c>
      <c r="AT45" s="344">
        <v>0</v>
      </c>
      <c r="AU45" s="206"/>
      <c r="AV45" s="206"/>
      <c r="AW45" s="206"/>
      <c r="AX45" s="336"/>
      <c r="AY45" s="333"/>
      <c r="AZ45" s="333"/>
      <c r="BA45" s="333"/>
      <c r="BB45" s="333"/>
      <c r="BC45" s="206"/>
      <c r="BD45" s="206"/>
    </row>
    <row r="46" spans="1:56" ht="14.4" thickBot="1">
      <c r="B46" s="222">
        <v>8000</v>
      </c>
      <c r="C46" s="158" t="s">
        <v>161</v>
      </c>
      <c r="D46" s="169">
        <v>8456.0976899999987</v>
      </c>
      <c r="E46" s="159">
        <v>0.47206747815803451</v>
      </c>
      <c r="F46" s="148">
        <v>0.46955963111847493</v>
      </c>
      <c r="G46" s="149">
        <v>0.46603641813859176</v>
      </c>
      <c r="H46" s="159">
        <v>7.5595187789760931E-3</v>
      </c>
      <c r="I46" s="148">
        <v>3.9491624104118994E-2</v>
      </c>
      <c r="J46" s="149">
        <v>3.6068083290516251E-2</v>
      </c>
      <c r="K46" s="165"/>
      <c r="P46" s="166"/>
      <c r="Q46" s="166"/>
      <c r="R46" s="61"/>
      <c r="S46" s="61"/>
      <c r="T46" s="343">
        <v>3400</v>
      </c>
      <c r="U46" s="134" t="s">
        <v>277</v>
      </c>
      <c r="V46" s="344">
        <v>181923.68</v>
      </c>
      <c r="W46" s="344">
        <v>0</v>
      </c>
      <c r="X46" s="344">
        <v>0</v>
      </c>
      <c r="Y46" s="344">
        <v>180635.08</v>
      </c>
      <c r="Z46" s="344">
        <v>0</v>
      </c>
      <c r="AA46" s="344">
        <v>0</v>
      </c>
      <c r="AB46" s="344">
        <v>177991.25</v>
      </c>
      <c r="AC46" s="344">
        <v>0</v>
      </c>
      <c r="AD46" s="344">
        <v>0</v>
      </c>
      <c r="AE46" s="344">
        <v>178338.26</v>
      </c>
      <c r="AF46" s="344">
        <v>0</v>
      </c>
      <c r="AG46" s="344">
        <v>0</v>
      </c>
      <c r="AH46" s="344">
        <v>179790.7</v>
      </c>
      <c r="AI46" s="344">
        <v>0</v>
      </c>
      <c r="AJ46" s="344">
        <v>0</v>
      </c>
      <c r="AK46" s="344">
        <v>142736.22</v>
      </c>
      <c r="AL46" s="344">
        <v>0</v>
      </c>
      <c r="AM46" s="344">
        <v>0</v>
      </c>
      <c r="AN46" s="344">
        <v>136600.73000000001</v>
      </c>
      <c r="AO46" s="344">
        <v>0</v>
      </c>
      <c r="AP46" s="344">
        <v>0</v>
      </c>
      <c r="AQ46" s="344">
        <v>158256.53</v>
      </c>
      <c r="AR46" s="344">
        <v>0</v>
      </c>
      <c r="AS46" s="344">
        <v>0</v>
      </c>
      <c r="AT46" s="344">
        <v>165618.42000000001</v>
      </c>
      <c r="AX46" s="336"/>
      <c r="AY46" s="333"/>
      <c r="AZ46" s="333"/>
      <c r="BA46" s="333"/>
      <c r="BB46" s="333"/>
    </row>
    <row r="47" spans="1:56" ht="14.4" thickBot="1">
      <c r="B47" s="222">
        <v>8800</v>
      </c>
      <c r="C47" s="158" t="s">
        <v>162</v>
      </c>
      <c r="D47" s="169">
        <v>9456.8026499999996</v>
      </c>
      <c r="E47" s="159">
        <v>0.52793252184196537</v>
      </c>
      <c r="F47" s="148">
        <v>0.53044036888152502</v>
      </c>
      <c r="G47" s="149">
        <v>0.53396358186140824</v>
      </c>
      <c r="H47" s="159">
        <v>-2.5314091451523746E-3</v>
      </c>
      <c r="I47" s="148">
        <v>-1.2896352931115129E-2</v>
      </c>
      <c r="J47" s="149">
        <v>1.1278671256251593E-2</v>
      </c>
      <c r="K47" s="165"/>
      <c r="L47" s="170" t="s">
        <v>243</v>
      </c>
      <c r="N47" s="120">
        <v>42551</v>
      </c>
      <c r="O47" s="120">
        <v>42460</v>
      </c>
      <c r="P47" s="107">
        <v>42185</v>
      </c>
      <c r="Q47" s="166"/>
      <c r="R47" s="61"/>
      <c r="T47" s="343">
        <v>12400</v>
      </c>
      <c r="U47" s="134" t="s">
        <v>278</v>
      </c>
      <c r="V47" s="344">
        <v>1055756.33</v>
      </c>
      <c r="W47" s="344">
        <v>0</v>
      </c>
      <c r="X47" s="344">
        <v>0</v>
      </c>
      <c r="Y47" s="344">
        <v>577367.86</v>
      </c>
      <c r="Z47" s="344">
        <v>0</v>
      </c>
      <c r="AA47" s="344">
        <v>0</v>
      </c>
      <c r="AB47" s="344">
        <v>2158316.79</v>
      </c>
      <c r="AC47" s="344">
        <v>0</v>
      </c>
      <c r="AD47" s="344">
        <v>0</v>
      </c>
      <c r="AE47" s="344">
        <v>1560609.7</v>
      </c>
      <c r="AF47" s="344">
        <v>0</v>
      </c>
      <c r="AG47" s="344">
        <v>0</v>
      </c>
      <c r="AH47" s="344">
        <v>1019052.28</v>
      </c>
      <c r="AI47" s="344">
        <v>0</v>
      </c>
      <c r="AJ47" s="344">
        <v>0</v>
      </c>
      <c r="AK47" s="344">
        <v>515453.99</v>
      </c>
      <c r="AL47" s="344">
        <v>0</v>
      </c>
      <c r="AM47" s="344">
        <v>0</v>
      </c>
      <c r="AN47" s="344">
        <v>2075806.25</v>
      </c>
      <c r="AO47" s="344">
        <v>0</v>
      </c>
      <c r="AP47" s="344">
        <v>0</v>
      </c>
      <c r="AQ47" s="344">
        <v>1536317.56</v>
      </c>
      <c r="AR47" s="344">
        <v>0</v>
      </c>
      <c r="AS47" s="344">
        <v>0</v>
      </c>
      <c r="AT47" s="344">
        <v>1017669.8</v>
      </c>
      <c r="AX47" s="336"/>
      <c r="AY47" s="333"/>
      <c r="AZ47" s="333"/>
      <c r="BA47" s="333"/>
      <c r="BB47" s="333"/>
    </row>
    <row r="48" spans="1:56" ht="14.4" thickBot="1">
      <c r="B48" s="222">
        <v>8200</v>
      </c>
      <c r="C48" s="127" t="s">
        <v>44</v>
      </c>
      <c r="D48" s="128">
        <v>5911.2287999999999</v>
      </c>
      <c r="E48" s="129">
        <v>0.32999841945193337</v>
      </c>
      <c r="F48" s="132">
        <v>0.32462422903220434</v>
      </c>
      <c r="G48" s="133">
        <v>0.32001945949782346</v>
      </c>
      <c r="H48" s="129">
        <v>1.8798530294108939E-2</v>
      </c>
      <c r="I48" s="132">
        <v>2.8121025381608877E-2</v>
      </c>
      <c r="J48" s="133">
        <v>5.4725731714552417E-2</v>
      </c>
      <c r="K48" s="207"/>
      <c r="L48" s="172" t="s">
        <v>171</v>
      </c>
      <c r="M48" s="123" t="s">
        <v>295</v>
      </c>
      <c r="N48" s="173">
        <v>21</v>
      </c>
      <c r="O48" s="174">
        <v>20</v>
      </c>
      <c r="P48" s="174">
        <v>19</v>
      </c>
      <c r="Q48" s="166"/>
      <c r="R48" s="166"/>
      <c r="S48" s="358"/>
      <c r="T48" s="343">
        <v>12900</v>
      </c>
      <c r="U48" s="134" t="s">
        <v>279</v>
      </c>
      <c r="V48" s="344">
        <v>867971.43</v>
      </c>
      <c r="W48" s="344">
        <v>0</v>
      </c>
      <c r="X48" s="344">
        <v>0</v>
      </c>
      <c r="Y48" s="344">
        <v>467824.14</v>
      </c>
      <c r="Z48" s="344">
        <v>0</v>
      </c>
      <c r="AA48" s="344">
        <v>0</v>
      </c>
      <c r="AB48" s="344">
        <v>2157774.92</v>
      </c>
      <c r="AC48" s="344">
        <v>0</v>
      </c>
      <c r="AD48" s="344">
        <v>0</v>
      </c>
      <c r="AE48" s="344">
        <v>1619491.9</v>
      </c>
      <c r="AF48" s="344">
        <v>0</v>
      </c>
      <c r="AG48" s="344">
        <v>0</v>
      </c>
      <c r="AH48" s="344">
        <v>1082430.44</v>
      </c>
      <c r="AI48" s="344">
        <v>0</v>
      </c>
      <c r="AJ48" s="344">
        <v>0</v>
      </c>
      <c r="AK48" s="344">
        <v>544513.1</v>
      </c>
      <c r="AL48" s="344">
        <v>0</v>
      </c>
      <c r="AM48" s="344">
        <v>0</v>
      </c>
      <c r="AN48" s="344">
        <v>2021306.97</v>
      </c>
      <c r="AO48" s="344">
        <v>0</v>
      </c>
      <c r="AP48" s="344">
        <v>0</v>
      </c>
      <c r="AQ48" s="344">
        <v>1447892.86</v>
      </c>
      <c r="AR48" s="344">
        <v>0</v>
      </c>
      <c r="AS48" s="344">
        <v>0</v>
      </c>
      <c r="AT48" s="344">
        <v>938590.49</v>
      </c>
      <c r="AX48" s="336"/>
      <c r="AY48" s="333"/>
      <c r="AZ48" s="333"/>
      <c r="BA48" s="333"/>
      <c r="BB48" s="333"/>
    </row>
    <row r="49" spans="1:56" ht="14.4" thickBot="1">
      <c r="B49" s="222">
        <v>8300</v>
      </c>
      <c r="C49" s="127" t="s">
        <v>45</v>
      </c>
      <c r="D49" s="128">
        <v>124.06994999999999</v>
      </c>
      <c r="E49" s="129">
        <v>6.9262904189193956E-3</v>
      </c>
      <c r="F49" s="132">
        <v>6.9415759332194628E-3</v>
      </c>
      <c r="G49" s="133">
        <v>7.2705533554130097E-3</v>
      </c>
      <c r="H49" s="129">
        <v>0</v>
      </c>
      <c r="I49" s="132">
        <v>0</v>
      </c>
      <c r="J49" s="133">
        <v>-2.5599943076856202E-2</v>
      </c>
      <c r="K49" s="207"/>
      <c r="L49" s="127" t="s">
        <v>172</v>
      </c>
      <c r="M49" s="126" t="s">
        <v>295</v>
      </c>
      <c r="N49" s="173">
        <v>1796</v>
      </c>
      <c r="O49" s="174">
        <v>1784</v>
      </c>
      <c r="P49" s="174">
        <v>1738</v>
      </c>
      <c r="Q49" s="166"/>
      <c r="R49" s="166"/>
      <c r="S49" s="358"/>
      <c r="T49" s="343">
        <v>19200</v>
      </c>
      <c r="U49" s="134" t="s">
        <v>288</v>
      </c>
      <c r="V49" s="344">
        <v>21</v>
      </c>
      <c r="W49" s="344">
        <v>0</v>
      </c>
      <c r="X49" s="344">
        <v>0</v>
      </c>
      <c r="Y49" s="344">
        <v>20</v>
      </c>
      <c r="Z49" s="344">
        <v>0</v>
      </c>
      <c r="AA49" s="344">
        <v>0</v>
      </c>
      <c r="AB49" s="344">
        <v>20</v>
      </c>
      <c r="AC49" s="344">
        <v>0</v>
      </c>
      <c r="AD49" s="344">
        <v>0</v>
      </c>
      <c r="AE49" s="344">
        <v>19</v>
      </c>
      <c r="AF49" s="344">
        <v>0</v>
      </c>
      <c r="AG49" s="344">
        <v>0</v>
      </c>
      <c r="AH49" s="344">
        <v>19</v>
      </c>
      <c r="AI49" s="344">
        <v>0</v>
      </c>
      <c r="AJ49" s="344">
        <v>0</v>
      </c>
      <c r="AK49" s="344">
        <v>19</v>
      </c>
      <c r="AL49" s="344">
        <v>0</v>
      </c>
      <c r="AM49" s="344">
        <v>0</v>
      </c>
      <c r="AN49" s="344">
        <v>22</v>
      </c>
      <c r="AO49" s="344">
        <v>0</v>
      </c>
      <c r="AP49" s="344">
        <v>0</v>
      </c>
      <c r="AQ49" s="344">
        <v>21</v>
      </c>
      <c r="AR49" s="344">
        <v>0</v>
      </c>
      <c r="AS49" s="344">
        <v>0</v>
      </c>
      <c r="AT49" s="344">
        <v>21</v>
      </c>
      <c r="AX49" s="336"/>
      <c r="AY49" s="333"/>
      <c r="AZ49" s="333"/>
      <c r="BA49" s="333"/>
      <c r="BB49" s="333"/>
    </row>
    <row r="50" spans="1:56" ht="14.4" thickBot="1">
      <c r="B50" s="222">
        <v>8400</v>
      </c>
      <c r="C50" s="127" t="s">
        <v>46</v>
      </c>
      <c r="D50" s="128">
        <v>1637.65697</v>
      </c>
      <c r="E50" s="129">
        <v>9.1423328378769958E-2</v>
      </c>
      <c r="F50" s="132">
        <v>9.1067615933348792E-2</v>
      </c>
      <c r="G50" s="133">
        <v>8.1640445569986175E-2</v>
      </c>
      <c r="H50" s="129">
        <v>6.121529059841091E-3</v>
      </c>
      <c r="I50" s="132">
        <v>0.14534186135734428</v>
      </c>
      <c r="J50" s="133">
        <v>0.14539618159627521</v>
      </c>
      <c r="K50" s="207"/>
      <c r="L50" s="175" t="s">
        <v>202</v>
      </c>
      <c r="M50" s="135" t="s">
        <v>295</v>
      </c>
      <c r="N50" s="299">
        <v>5755.781314685315</v>
      </c>
      <c r="O50" s="300">
        <v>5627.4972063798941</v>
      </c>
      <c r="P50" s="300">
        <v>5986.3302701325183</v>
      </c>
      <c r="Q50" s="166"/>
      <c r="R50" s="166"/>
      <c r="S50" s="166"/>
      <c r="T50" s="343">
        <v>5300</v>
      </c>
      <c r="U50" s="134" t="s">
        <v>289</v>
      </c>
      <c r="V50" s="344">
        <v>137364.66</v>
      </c>
      <c r="W50" s="344">
        <v>0</v>
      </c>
      <c r="X50" s="344">
        <v>0</v>
      </c>
      <c r="Y50" s="344">
        <v>127301.08</v>
      </c>
      <c r="Z50" s="344">
        <v>0</v>
      </c>
      <c r="AA50" s="344">
        <v>0</v>
      </c>
      <c r="AB50" s="344">
        <v>104028.78</v>
      </c>
      <c r="AC50" s="344">
        <v>0</v>
      </c>
      <c r="AD50" s="344">
        <v>0</v>
      </c>
      <c r="AE50" s="344">
        <v>96485.48</v>
      </c>
      <c r="AF50" s="344">
        <v>0</v>
      </c>
      <c r="AG50" s="344">
        <v>0</v>
      </c>
      <c r="AH50" s="344">
        <v>103488.63</v>
      </c>
      <c r="AI50" s="344">
        <v>0</v>
      </c>
      <c r="AJ50" s="344">
        <v>0</v>
      </c>
      <c r="AK50" s="344">
        <v>153004.45000000001</v>
      </c>
      <c r="AL50" s="344">
        <v>0</v>
      </c>
      <c r="AM50" s="344">
        <v>0</v>
      </c>
      <c r="AN50" s="344">
        <v>160909.19</v>
      </c>
      <c r="AO50" s="344">
        <v>0</v>
      </c>
      <c r="AP50" s="344">
        <v>0</v>
      </c>
      <c r="AQ50" s="344">
        <v>165884.4</v>
      </c>
      <c r="AR50" s="344">
        <v>0</v>
      </c>
      <c r="AS50" s="344">
        <v>0</v>
      </c>
      <c r="AT50" s="344">
        <v>158260.12</v>
      </c>
      <c r="AX50" s="336"/>
      <c r="AY50" s="333"/>
      <c r="AZ50" s="333"/>
      <c r="BA50" s="333"/>
      <c r="BB50" s="333"/>
    </row>
    <row r="51" spans="1:56" s="89" customFormat="1" ht="14.4" thickBot="1">
      <c r="A51" s="206"/>
      <c r="B51" s="222">
        <v>8700</v>
      </c>
      <c r="C51" s="127" t="s">
        <v>49</v>
      </c>
      <c r="D51" s="128">
        <v>-245.73576</v>
      </c>
      <c r="E51" s="129">
        <v>-1.3718368066351894E-2</v>
      </c>
      <c r="F51" s="132">
        <v>-5.7459498412800215E-3</v>
      </c>
      <c r="G51" s="133">
        <v>9.1434045145257024E-3</v>
      </c>
      <c r="H51" s="129">
        <v>1.3927537278975128</v>
      </c>
      <c r="I51" s="132">
        <v>-1.9936153833432595</v>
      </c>
      <c r="J51" s="133">
        <v>-2.5346119863919645</v>
      </c>
      <c r="K51" s="207"/>
      <c r="L51" s="176"/>
      <c r="M51" s="177"/>
      <c r="N51" s="178"/>
      <c r="O51" s="178"/>
      <c r="P51" s="163"/>
      <c r="Q51" s="163"/>
      <c r="R51" s="163"/>
      <c r="S51" s="163"/>
      <c r="T51" s="346">
        <v>4.0999999999999996</v>
      </c>
      <c r="U51" s="134" t="s">
        <v>280</v>
      </c>
      <c r="V51" s="344">
        <v>-245735.76</v>
      </c>
      <c r="W51" s="344">
        <v>0</v>
      </c>
      <c r="X51" s="344">
        <v>102699.98</v>
      </c>
      <c r="Y51" s="344">
        <v>-102699.98</v>
      </c>
      <c r="Z51" s="344">
        <v>0</v>
      </c>
      <c r="AA51" s="344">
        <v>0</v>
      </c>
      <c r="AB51" s="344">
        <v>247314.77</v>
      </c>
      <c r="AC51" s="344">
        <v>0</v>
      </c>
      <c r="AD51" s="344">
        <v>-223841.42</v>
      </c>
      <c r="AE51" s="344">
        <v>223841.42</v>
      </c>
      <c r="AF51" s="344">
        <v>0</v>
      </c>
      <c r="AG51" s="344">
        <v>-160128.92000000001</v>
      </c>
      <c r="AH51" s="344">
        <v>160128.92000000001</v>
      </c>
      <c r="AI51" s="344">
        <v>0</v>
      </c>
      <c r="AJ51" s="344">
        <v>-71151.11</v>
      </c>
      <c r="AK51" s="344">
        <v>71151.11</v>
      </c>
      <c r="AL51" s="344">
        <v>0</v>
      </c>
      <c r="AM51" s="344">
        <v>0</v>
      </c>
      <c r="AN51" s="344">
        <v>256424.46</v>
      </c>
      <c r="AO51" s="344">
        <v>0</v>
      </c>
      <c r="AP51" s="344">
        <v>-143320.29999999999</v>
      </c>
      <c r="AQ51" s="344">
        <v>143320.29999999999</v>
      </c>
      <c r="AR51" s="344">
        <v>0</v>
      </c>
      <c r="AS51" s="344">
        <v>-59633.7</v>
      </c>
      <c r="AT51" s="344">
        <v>59633.7</v>
      </c>
      <c r="AU51" s="206"/>
      <c r="AV51" s="206"/>
      <c r="AW51" s="206"/>
      <c r="AX51" s="336"/>
      <c r="AY51" s="333"/>
      <c r="AZ51" s="333"/>
      <c r="BA51" s="333"/>
      <c r="BB51" s="333"/>
      <c r="BC51" s="206"/>
      <c r="BD51" s="206"/>
    </row>
    <row r="52" spans="1:56" s="89" customFormat="1" ht="14.4" thickBot="1">
      <c r="A52" s="206"/>
      <c r="B52" s="222">
        <v>8900</v>
      </c>
      <c r="C52" s="158" t="s">
        <v>163</v>
      </c>
      <c r="D52" s="169">
        <v>17912.90034</v>
      </c>
      <c r="E52" s="159">
        <v>1</v>
      </c>
      <c r="F52" s="148">
        <v>1</v>
      </c>
      <c r="G52" s="149">
        <v>1</v>
      </c>
      <c r="H52" s="159">
        <v>2.2068832485444556E-3</v>
      </c>
      <c r="I52" s="148">
        <v>1.1160272965095031E-2</v>
      </c>
      <c r="J52" s="149">
        <v>2.2831440048461937E-2</v>
      </c>
      <c r="K52" s="160"/>
      <c r="L52" s="179" t="s">
        <v>244</v>
      </c>
      <c r="P52" s="163"/>
      <c r="Q52" s="163"/>
      <c r="R52" s="163"/>
      <c r="S52" s="163"/>
      <c r="T52" s="346">
        <v>4.3</v>
      </c>
      <c r="U52" s="134" t="s">
        <v>283</v>
      </c>
      <c r="V52" s="344">
        <v>19074394.030000001</v>
      </c>
      <c r="W52" s="344">
        <v>0</v>
      </c>
      <c r="X52" s="344">
        <v>0</v>
      </c>
      <c r="Y52" s="344">
        <v>18371904.829999998</v>
      </c>
      <c r="Z52" s="344">
        <v>0</v>
      </c>
      <c r="AA52" s="344">
        <v>0</v>
      </c>
      <c r="AB52" s="344">
        <v>18841010.91</v>
      </c>
      <c r="AC52" s="344">
        <v>0</v>
      </c>
      <c r="AD52" s="344">
        <v>0</v>
      </c>
      <c r="AE52" s="344">
        <v>19337152.289999999</v>
      </c>
      <c r="AF52" s="344">
        <v>0</v>
      </c>
      <c r="AG52" s="344">
        <v>0</v>
      </c>
      <c r="AH52" s="344">
        <v>18684694.379999999</v>
      </c>
      <c r="AI52" s="344">
        <v>0</v>
      </c>
      <c r="AJ52" s="344">
        <v>0</v>
      </c>
      <c r="AK52" s="344">
        <v>17048836.039999999</v>
      </c>
      <c r="AL52" s="344">
        <v>0</v>
      </c>
      <c r="AM52" s="344">
        <v>0</v>
      </c>
      <c r="AN52" s="344">
        <v>17716420.010000002</v>
      </c>
      <c r="AO52" s="344">
        <v>0</v>
      </c>
      <c r="AP52" s="344">
        <v>0</v>
      </c>
      <c r="AQ52" s="344">
        <v>17901855.170000002</v>
      </c>
      <c r="AR52" s="344">
        <v>0</v>
      </c>
      <c r="AS52" s="344">
        <v>0</v>
      </c>
      <c r="AT52" s="344">
        <v>17989111.050000001</v>
      </c>
      <c r="AU52" s="206"/>
      <c r="AV52" s="206"/>
      <c r="AW52" s="206"/>
      <c r="AX52" s="336"/>
      <c r="AY52" s="333"/>
      <c r="AZ52" s="333"/>
      <c r="BA52" s="333"/>
      <c r="BB52" s="333"/>
      <c r="BC52" s="206"/>
      <c r="BD52" s="206"/>
    </row>
    <row r="53" spans="1:56" s="89" customFormat="1" ht="14.4" thickBot="1">
      <c r="A53" s="206"/>
      <c r="B53" s="222">
        <v>9000</v>
      </c>
      <c r="C53" s="145" t="s">
        <v>164</v>
      </c>
      <c r="D53" s="169">
        <v>6728.2431100000003</v>
      </c>
      <c r="E53" s="229"/>
      <c r="F53" s="229"/>
      <c r="G53" s="229"/>
      <c r="H53" s="159">
        <v>-5.4989043648534519E-5</v>
      </c>
      <c r="I53" s="148">
        <v>-1.812923230364305E-4</v>
      </c>
      <c r="J53" s="149">
        <v>-3.0444677844381429E-2</v>
      </c>
      <c r="K53" s="160"/>
      <c r="L53" s="179" t="s">
        <v>245</v>
      </c>
      <c r="P53" s="163"/>
      <c r="Q53" s="163"/>
      <c r="R53" s="163"/>
      <c r="S53" s="163"/>
      <c r="T53" s="347">
        <v>4.3</v>
      </c>
      <c r="U53" s="134" t="s">
        <v>281</v>
      </c>
      <c r="V53" s="344">
        <v>1262600.1599999999</v>
      </c>
      <c r="W53" s="344">
        <v>0</v>
      </c>
      <c r="X53" s="344">
        <v>-660023.28</v>
      </c>
      <c r="Y53" s="344">
        <v>660023.28</v>
      </c>
      <c r="Z53" s="344">
        <v>0</v>
      </c>
      <c r="AA53" s="344">
        <v>0</v>
      </c>
      <c r="AB53" s="344">
        <v>2486010.92</v>
      </c>
      <c r="AC53" s="344">
        <v>0</v>
      </c>
      <c r="AD53" s="344">
        <v>-1802187.37</v>
      </c>
      <c r="AE53" s="344">
        <v>1802187.37</v>
      </c>
      <c r="AF53" s="344">
        <v>0</v>
      </c>
      <c r="AG53" s="344">
        <v>-1192222.79</v>
      </c>
      <c r="AH53" s="344">
        <v>1192222.79</v>
      </c>
      <c r="AI53" s="344">
        <v>0</v>
      </c>
      <c r="AJ53" s="344">
        <v>-620633.9</v>
      </c>
      <c r="AK53" s="344">
        <v>620633.9</v>
      </c>
      <c r="AL53" s="344">
        <v>0</v>
      </c>
      <c r="AM53" s="344">
        <v>0</v>
      </c>
      <c r="AN53" s="344">
        <v>2458752.3199999998</v>
      </c>
      <c r="AO53" s="344">
        <v>0</v>
      </c>
      <c r="AP53" s="344">
        <v>-1818192.72</v>
      </c>
      <c r="AQ53" s="344">
        <v>1818192.72</v>
      </c>
      <c r="AR53" s="344">
        <v>0</v>
      </c>
      <c r="AS53" s="344">
        <v>-1205526.68</v>
      </c>
      <c r="AT53" s="344">
        <v>1205526.68</v>
      </c>
      <c r="AU53" s="206"/>
      <c r="AV53" s="206"/>
      <c r="AW53" s="206"/>
      <c r="AX53" s="336"/>
      <c r="AY53" s="333"/>
      <c r="AZ53" s="333"/>
      <c r="BA53" s="333"/>
      <c r="BB53" s="333"/>
      <c r="BC53" s="206"/>
      <c r="BD53" s="206"/>
    </row>
    <row r="54" spans="1:56">
      <c r="D54" s="151"/>
      <c r="E54" s="152"/>
      <c r="F54" s="152"/>
      <c r="G54" s="152"/>
      <c r="L54" s="179" t="s">
        <v>246</v>
      </c>
      <c r="M54" s="138"/>
      <c r="N54" s="138"/>
      <c r="O54" s="138"/>
      <c r="T54" s="347">
        <v>4.3999999999999995</v>
      </c>
      <c r="U54" s="134" t="s">
        <v>282</v>
      </c>
      <c r="V54" s="344">
        <v>230709.57</v>
      </c>
      <c r="W54" s="344">
        <v>0</v>
      </c>
      <c r="X54" s="344">
        <v>-95511.49</v>
      </c>
      <c r="Y54" s="344">
        <v>95511.49</v>
      </c>
      <c r="Z54" s="344">
        <v>0</v>
      </c>
      <c r="AA54" s="344">
        <v>0</v>
      </c>
      <c r="AB54" s="344">
        <v>404435.32</v>
      </c>
      <c r="AC54" s="344">
        <v>0</v>
      </c>
      <c r="AD54" s="344">
        <v>-313655.31</v>
      </c>
      <c r="AE54" s="344">
        <v>313655.31</v>
      </c>
      <c r="AF54" s="344">
        <v>0</v>
      </c>
      <c r="AG54" s="344">
        <v>-226057.54</v>
      </c>
      <c r="AH54" s="344">
        <v>226057.54</v>
      </c>
      <c r="AI54" s="344">
        <v>0</v>
      </c>
      <c r="AJ54" s="344">
        <v>-121660.12</v>
      </c>
      <c r="AK54" s="344">
        <v>121660.12</v>
      </c>
      <c r="AL54" s="344">
        <v>0</v>
      </c>
      <c r="AM54" s="344">
        <v>0</v>
      </c>
      <c r="AN54" s="344">
        <v>450429.28</v>
      </c>
      <c r="AO54" s="344">
        <v>0</v>
      </c>
      <c r="AP54" s="344">
        <v>-330173.53000000003</v>
      </c>
      <c r="AQ54" s="344">
        <v>330173.53000000003</v>
      </c>
      <c r="AR54" s="344">
        <v>0</v>
      </c>
      <c r="AS54" s="344">
        <v>-217653.68</v>
      </c>
      <c r="AT54" s="344">
        <v>217653.68</v>
      </c>
      <c r="AX54" s="336"/>
      <c r="AY54" s="333"/>
      <c r="AZ54" s="333"/>
      <c r="BA54" s="333"/>
      <c r="BB54" s="333"/>
    </row>
    <row r="55" spans="1:56" ht="14.4" thickBot="1">
      <c r="C55" s="4" t="s">
        <v>123</v>
      </c>
      <c r="D55" s="7"/>
      <c r="E55" s="6"/>
      <c r="F55" s="6"/>
      <c r="G55" s="6"/>
      <c r="H55" s="5"/>
      <c r="I55" s="5"/>
      <c r="L55" s="176" t="s">
        <v>293</v>
      </c>
      <c r="M55" s="138"/>
      <c r="N55" s="138"/>
      <c r="O55" s="138"/>
      <c r="T55" s="347">
        <v>5.0999999999999996</v>
      </c>
      <c r="U55" s="134" t="s">
        <v>284</v>
      </c>
      <c r="V55" s="344">
        <v>855245.52</v>
      </c>
      <c r="W55" s="344">
        <v>0</v>
      </c>
      <c r="X55" s="344">
        <v>-445735.97</v>
      </c>
      <c r="Y55" s="344">
        <v>445735.97</v>
      </c>
      <c r="Z55" s="344">
        <v>0</v>
      </c>
      <c r="AA55" s="344">
        <v>0</v>
      </c>
      <c r="AB55" s="344">
        <v>1490447.38</v>
      </c>
      <c r="AC55" s="344">
        <v>0</v>
      </c>
      <c r="AD55" s="344">
        <v>-1098121.1000000001</v>
      </c>
      <c r="AE55" s="344">
        <v>1098121.1000000001</v>
      </c>
      <c r="AF55" s="344">
        <v>0</v>
      </c>
      <c r="AG55" s="344">
        <v>-738597</v>
      </c>
      <c r="AH55" s="344">
        <v>738597</v>
      </c>
      <c r="AI55" s="344">
        <v>0</v>
      </c>
      <c r="AJ55" s="344">
        <v>-384869.39</v>
      </c>
      <c r="AK55" s="344">
        <v>384869.39</v>
      </c>
      <c r="AL55" s="344">
        <v>0</v>
      </c>
      <c r="AM55" s="344">
        <v>0</v>
      </c>
      <c r="AN55" s="344">
        <v>1494317.48</v>
      </c>
      <c r="AO55" s="344">
        <v>0</v>
      </c>
      <c r="AP55" s="344">
        <v>-1119830.44</v>
      </c>
      <c r="AQ55" s="344">
        <v>1119830.44</v>
      </c>
      <c r="AR55" s="344">
        <v>0</v>
      </c>
      <c r="AS55" s="344">
        <v>-757741.07</v>
      </c>
      <c r="AT55" s="344">
        <v>757741.07</v>
      </c>
      <c r="AX55" s="336"/>
      <c r="AY55" s="333"/>
      <c r="AZ55" s="333"/>
      <c r="BA55" s="333"/>
      <c r="BB55" s="333"/>
    </row>
    <row r="56" spans="1:56" ht="13.5" customHeight="1" thickBot="1">
      <c r="C56" s="388" t="s">
        <v>102</v>
      </c>
      <c r="D56" s="155" t="s">
        <v>105</v>
      </c>
      <c r="E56" s="383" t="s">
        <v>124</v>
      </c>
      <c r="F56" s="384"/>
      <c r="G56" s="385"/>
      <c r="H56" s="390" t="s">
        <v>203</v>
      </c>
      <c r="I56" s="391"/>
      <c r="J56" s="180"/>
      <c r="L56" s="176"/>
      <c r="M56" s="138"/>
      <c r="N56" s="138"/>
      <c r="O56" s="138"/>
      <c r="T56" s="347">
        <v>5.2</v>
      </c>
      <c r="U56" s="134" t="s">
        <v>285</v>
      </c>
      <c r="V56" s="344">
        <v>1290896.76</v>
      </c>
      <c r="W56" s="344">
        <v>0</v>
      </c>
      <c r="X56" s="344">
        <v>-674856.73</v>
      </c>
      <c r="Y56" s="344">
        <v>674856.73</v>
      </c>
      <c r="Z56" s="344">
        <v>0</v>
      </c>
      <c r="AA56" s="344">
        <v>0</v>
      </c>
      <c r="AB56" s="344">
        <v>2562773.2799999998</v>
      </c>
      <c r="AC56" s="344">
        <v>0</v>
      </c>
      <c r="AD56" s="344">
        <v>-1874265.01</v>
      </c>
      <c r="AE56" s="344">
        <v>1874265.01</v>
      </c>
      <c r="AF56" s="344">
        <v>0</v>
      </c>
      <c r="AG56" s="344">
        <v>-1245109.82</v>
      </c>
      <c r="AH56" s="344">
        <v>1245109.82</v>
      </c>
      <c r="AI56" s="344">
        <v>0</v>
      </c>
      <c r="AJ56" s="344">
        <v>-637114.11</v>
      </c>
      <c r="AK56" s="344">
        <v>637114.11</v>
      </c>
      <c r="AL56" s="344">
        <v>0</v>
      </c>
      <c r="AM56" s="344">
        <v>0</v>
      </c>
      <c r="AN56" s="344">
        <v>2529165.2000000002</v>
      </c>
      <c r="AO56" s="344">
        <v>0</v>
      </c>
      <c r="AP56" s="344">
        <v>-1869024.57</v>
      </c>
      <c r="AQ56" s="344">
        <v>1869024.57</v>
      </c>
      <c r="AR56" s="344">
        <v>0</v>
      </c>
      <c r="AS56" s="344">
        <v>-1237478.44</v>
      </c>
      <c r="AT56" s="344">
        <v>1237478.44</v>
      </c>
      <c r="AX56" s="336"/>
      <c r="AY56" s="333"/>
      <c r="AZ56" s="333"/>
      <c r="BA56" s="333"/>
      <c r="BB56" s="333"/>
    </row>
    <row r="57" spans="1:56" ht="14.4" thickBot="1">
      <c r="C57" s="389"/>
      <c r="D57" s="247">
        <v>42551</v>
      </c>
      <c r="E57" s="286">
        <v>42551</v>
      </c>
      <c r="F57" s="121">
        <v>42460</v>
      </c>
      <c r="G57" s="287">
        <v>42185</v>
      </c>
      <c r="H57" s="120">
        <v>42460</v>
      </c>
      <c r="I57" s="287">
        <v>42185</v>
      </c>
      <c r="L57" s="176"/>
      <c r="M57" s="138"/>
      <c r="N57" s="138"/>
      <c r="O57" s="138"/>
      <c r="T57" s="347">
        <v>5.4</v>
      </c>
      <c r="U57" s="134" t="s">
        <v>286</v>
      </c>
      <c r="V57" s="344">
        <v>1055756.33</v>
      </c>
      <c r="W57" s="344">
        <v>0</v>
      </c>
      <c r="X57" s="344">
        <v>-577367.86</v>
      </c>
      <c r="Y57" s="344">
        <v>577367.86</v>
      </c>
      <c r="Z57" s="344">
        <v>0</v>
      </c>
      <c r="AA57" s="344">
        <v>0</v>
      </c>
      <c r="AB57" s="344">
        <v>2158316.79</v>
      </c>
      <c r="AC57" s="344">
        <v>0</v>
      </c>
      <c r="AD57" s="344">
        <v>-1560609.7</v>
      </c>
      <c r="AE57" s="344">
        <v>1560609.7</v>
      </c>
      <c r="AF57" s="344">
        <v>0</v>
      </c>
      <c r="AG57" s="344">
        <v>-1019052.28</v>
      </c>
      <c r="AH57" s="344">
        <v>1019052.28</v>
      </c>
      <c r="AI57" s="344">
        <v>0</v>
      </c>
      <c r="AJ57" s="344">
        <v>-515453.99</v>
      </c>
      <c r="AK57" s="344">
        <v>515453.99</v>
      </c>
      <c r="AL57" s="344">
        <v>0</v>
      </c>
      <c r="AM57" s="344">
        <v>0</v>
      </c>
      <c r="AN57" s="344">
        <v>2075806.25</v>
      </c>
      <c r="AO57" s="344">
        <v>0</v>
      </c>
      <c r="AP57" s="344">
        <v>-1536317.56</v>
      </c>
      <c r="AQ57" s="344">
        <v>1536317.56</v>
      </c>
      <c r="AR57" s="344">
        <v>0</v>
      </c>
      <c r="AS57" s="344">
        <v>-1017669.8</v>
      </c>
      <c r="AT57" s="344">
        <v>1017669.8</v>
      </c>
      <c r="AX57" s="336"/>
      <c r="AY57" s="333"/>
      <c r="AZ57" s="333"/>
      <c r="BA57" s="333"/>
      <c r="BB57" s="333"/>
    </row>
    <row r="58" spans="1:56" s="89" customFormat="1">
      <c r="A58" s="206"/>
      <c r="B58" s="222">
        <v>9600</v>
      </c>
      <c r="C58" s="185" t="s">
        <v>125</v>
      </c>
      <c r="D58" s="301">
        <v>1290.8967600000001</v>
      </c>
      <c r="E58" s="308">
        <v>1</v>
      </c>
      <c r="F58" s="303">
        <v>1</v>
      </c>
      <c r="G58" s="309">
        <v>1</v>
      </c>
      <c r="H58" s="305">
        <v>0.91284564947585256</v>
      </c>
      <c r="I58" s="133">
        <v>3.677341489443875E-2</v>
      </c>
      <c r="K58" s="182"/>
      <c r="L58" s="176"/>
      <c r="M58" s="138"/>
      <c r="N58" s="138"/>
      <c r="O58" s="138"/>
      <c r="P58" s="183"/>
      <c r="Q58" s="183"/>
      <c r="R58" s="183"/>
      <c r="S58" s="183"/>
      <c r="T58" s="347">
        <v>5.5</v>
      </c>
      <c r="U58" s="134" t="s">
        <v>287</v>
      </c>
      <c r="V58" s="344">
        <v>867971.43</v>
      </c>
      <c r="W58" s="344">
        <v>0</v>
      </c>
      <c r="X58" s="344">
        <v>-467824.14</v>
      </c>
      <c r="Y58" s="344">
        <v>467824.14</v>
      </c>
      <c r="Z58" s="344">
        <v>0</v>
      </c>
      <c r="AA58" s="344">
        <v>0</v>
      </c>
      <c r="AB58" s="344">
        <v>2157774.92</v>
      </c>
      <c r="AC58" s="344">
        <v>0</v>
      </c>
      <c r="AD58" s="344">
        <v>-1619491.9</v>
      </c>
      <c r="AE58" s="344">
        <v>1619491.9</v>
      </c>
      <c r="AF58" s="344">
        <v>0</v>
      </c>
      <c r="AG58" s="344">
        <v>-1082430.44</v>
      </c>
      <c r="AH58" s="344">
        <v>1082430.44</v>
      </c>
      <c r="AI58" s="344">
        <v>0</v>
      </c>
      <c r="AJ58" s="344">
        <v>-544513.1</v>
      </c>
      <c r="AK58" s="344">
        <v>544513.1</v>
      </c>
      <c r="AL58" s="344">
        <v>0</v>
      </c>
      <c r="AM58" s="344">
        <v>0</v>
      </c>
      <c r="AN58" s="344">
        <v>2021306.97</v>
      </c>
      <c r="AO58" s="344">
        <v>0</v>
      </c>
      <c r="AP58" s="344">
        <v>-1447892.86</v>
      </c>
      <c r="AQ58" s="344">
        <v>1447892.86</v>
      </c>
      <c r="AR58" s="344">
        <v>0</v>
      </c>
      <c r="AS58" s="344">
        <v>-938590.49</v>
      </c>
      <c r="AT58" s="344">
        <v>938590.49</v>
      </c>
      <c r="AU58" s="206"/>
      <c r="AV58" s="206"/>
      <c r="AW58" s="206"/>
      <c r="AX58" s="336"/>
      <c r="AY58" s="333"/>
      <c r="AZ58" s="333"/>
      <c r="BA58" s="333"/>
      <c r="BB58" s="333"/>
      <c r="BC58" s="206"/>
      <c r="BD58" s="206"/>
    </row>
    <row r="59" spans="1:56" s="89" customFormat="1" ht="14.4" thickBot="1">
      <c r="A59" s="206"/>
      <c r="B59" s="222">
        <v>10900</v>
      </c>
      <c r="C59" s="185" t="s">
        <v>126</v>
      </c>
      <c r="D59" s="128">
        <v>235.14042999999998</v>
      </c>
      <c r="E59" s="302">
        <v>0.18215277726779636</v>
      </c>
      <c r="F59" s="303">
        <v>0.14445861716456468</v>
      </c>
      <c r="G59" s="309">
        <v>0.18155630641480283</v>
      </c>
      <c r="H59" s="305">
        <v>1.4119720538354787</v>
      </c>
      <c r="I59" s="133">
        <v>4.0179548976778001E-2</v>
      </c>
      <c r="K59" s="182"/>
      <c r="L59" s="176"/>
      <c r="M59" s="138"/>
      <c r="N59" s="183"/>
      <c r="O59" s="138"/>
      <c r="P59" s="183"/>
      <c r="Q59" s="183"/>
      <c r="R59" s="183"/>
      <c r="S59" s="183"/>
      <c r="T59" s="343"/>
      <c r="U59" s="134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336"/>
      <c r="AY59" s="333"/>
      <c r="AZ59" s="333"/>
      <c r="BA59" s="333"/>
      <c r="BB59" s="333"/>
      <c r="BC59" s="206"/>
      <c r="BD59" s="206"/>
    </row>
    <row r="60" spans="1:56" s="89" customFormat="1" ht="14.4" thickBot="1">
      <c r="A60" s="206"/>
      <c r="B60" s="222">
        <v>12400</v>
      </c>
      <c r="C60" s="158" t="s">
        <v>127</v>
      </c>
      <c r="D60" s="146">
        <v>1055.7563300000002</v>
      </c>
      <c r="E60" s="310">
        <v>0.81784722273220367</v>
      </c>
      <c r="F60" s="304">
        <v>0.85554138283543535</v>
      </c>
      <c r="G60" s="311">
        <v>0.8184436935851972</v>
      </c>
      <c r="H60" s="306">
        <v>0.82856789084172489</v>
      </c>
      <c r="I60" s="250">
        <v>3.601782825116695E-2</v>
      </c>
      <c r="K60" s="184"/>
      <c r="L60" s="183"/>
      <c r="M60" s="183"/>
      <c r="N60" s="183"/>
      <c r="O60" s="183"/>
      <c r="P60" s="164"/>
      <c r="Q60" s="164"/>
      <c r="R60" s="164"/>
      <c r="S60" s="164"/>
      <c r="T60" s="343"/>
      <c r="U60" s="134"/>
      <c r="V60" s="184"/>
      <c r="W60" s="184"/>
      <c r="X60" s="184"/>
      <c r="Y60" s="184"/>
      <c r="Z60" s="182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336"/>
      <c r="AY60" s="333"/>
      <c r="AZ60" s="333"/>
      <c r="BA60" s="333"/>
      <c r="BB60" s="333"/>
      <c r="BC60" s="206"/>
      <c r="BD60" s="206"/>
    </row>
    <row r="61" spans="1:56" s="89" customFormat="1" ht="14.4" thickBot="1">
      <c r="A61" s="222"/>
      <c r="B61" s="222" t="s">
        <v>265</v>
      </c>
      <c r="C61" s="185" t="s">
        <v>128</v>
      </c>
      <c r="D61" s="128">
        <v>187.78489999999999</v>
      </c>
      <c r="E61" s="302">
        <v>0.14546856558846735</v>
      </c>
      <c r="F61" s="303">
        <v>0.16232144562002071</v>
      </c>
      <c r="G61" s="309">
        <v>-5.0901662634063871E-2</v>
      </c>
      <c r="H61" s="305">
        <v>1.7142461475655564</v>
      </c>
      <c r="I61" s="248">
        <v>-2.9629276078699669</v>
      </c>
      <c r="K61" s="182"/>
      <c r="L61" s="183"/>
      <c r="M61" s="183"/>
      <c r="N61" s="183"/>
      <c r="O61" s="183"/>
      <c r="P61" s="183"/>
      <c r="Q61" s="183"/>
      <c r="R61" s="183"/>
      <c r="S61" s="183"/>
      <c r="T61" s="343"/>
      <c r="U61" s="134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206"/>
      <c r="AL61" s="184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336"/>
      <c r="AY61" s="333"/>
      <c r="AZ61" s="333"/>
      <c r="BA61" s="333"/>
      <c r="BB61" s="333"/>
      <c r="BC61" s="206"/>
      <c r="BD61" s="206"/>
    </row>
    <row r="62" spans="1:56" s="89" customFormat="1" ht="14.4" thickBot="1">
      <c r="A62" s="222"/>
      <c r="B62" s="222">
        <v>12900</v>
      </c>
      <c r="C62" s="158" t="s">
        <v>129</v>
      </c>
      <c r="D62" s="146">
        <v>867.97143000000005</v>
      </c>
      <c r="E62" s="310">
        <v>0.67237865714373624</v>
      </c>
      <c r="F62" s="304">
        <v>0.69321993721541464</v>
      </c>
      <c r="G62" s="311">
        <v>0.8693453562192609</v>
      </c>
      <c r="H62" s="306">
        <v>0.85533698624444665</v>
      </c>
      <c r="I62" s="250">
        <v>-0.19812729028573872</v>
      </c>
      <c r="K62" s="182"/>
      <c r="L62" s="183"/>
      <c r="M62" s="183"/>
      <c r="N62" s="183"/>
      <c r="O62" s="183"/>
      <c r="P62" s="183"/>
      <c r="Q62" s="183"/>
      <c r="R62" s="183"/>
      <c r="S62" s="183"/>
      <c r="T62" s="343"/>
      <c r="U62" s="134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336"/>
      <c r="AY62" s="333"/>
      <c r="AZ62" s="333"/>
      <c r="BA62" s="333"/>
      <c r="BB62" s="333"/>
      <c r="BC62" s="206"/>
      <c r="BD62" s="206"/>
    </row>
    <row r="63" spans="1:56" s="89" customFormat="1">
      <c r="A63" s="222"/>
      <c r="B63" s="222">
        <v>13000</v>
      </c>
      <c r="C63" s="185" t="s">
        <v>130</v>
      </c>
      <c r="D63" s="128">
        <v>6.5007200000000003</v>
      </c>
      <c r="E63" s="302">
        <v>5.0358171167770227E-3</v>
      </c>
      <c r="F63" s="303">
        <v>7.2665349280876257E-3</v>
      </c>
      <c r="G63" s="309">
        <v>1.1832313715106672E-2</v>
      </c>
      <c r="H63" s="305">
        <v>0.3256305734042706</v>
      </c>
      <c r="I63" s="133">
        <v>-0.55875060155994927</v>
      </c>
      <c r="K63" s="182"/>
      <c r="M63" s="183"/>
      <c r="N63" s="183"/>
      <c r="O63" s="183"/>
      <c r="P63" s="183"/>
      <c r="Q63" s="183"/>
      <c r="R63" s="183"/>
      <c r="S63" s="183"/>
      <c r="T63" s="343"/>
      <c r="U63" s="134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336"/>
      <c r="AY63" s="333"/>
      <c r="AZ63" s="333"/>
      <c r="BA63" s="333"/>
      <c r="BB63" s="333"/>
      <c r="BC63" s="206"/>
      <c r="BD63" s="206"/>
    </row>
    <row r="64" spans="1:56">
      <c r="A64" s="222"/>
      <c r="B64" s="222">
        <v>13100</v>
      </c>
      <c r="C64" s="127" t="s">
        <v>76</v>
      </c>
      <c r="D64" s="128">
        <v>4.6118800000000002</v>
      </c>
      <c r="E64" s="302">
        <v>3.5726172246338273E-3</v>
      </c>
      <c r="F64" s="303">
        <v>6.544470557476696E-3</v>
      </c>
      <c r="G64" s="309">
        <v>9.9234941380512125E-3</v>
      </c>
      <c r="H64" s="305">
        <v>4.421973563254844E-2</v>
      </c>
      <c r="I64" s="133">
        <v>-0.62674492385786795</v>
      </c>
      <c r="K64" s="182"/>
      <c r="M64" s="183"/>
      <c r="N64" s="183"/>
      <c r="O64" s="183"/>
      <c r="P64" s="183"/>
      <c r="Q64" s="183"/>
      <c r="R64" s="183"/>
      <c r="S64" s="183"/>
      <c r="T64" s="343"/>
      <c r="U64" s="134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X64" s="336"/>
      <c r="AY64" s="333"/>
      <c r="AZ64" s="333"/>
      <c r="BA64" s="333"/>
      <c r="BB64" s="333"/>
    </row>
    <row r="65" spans="1:56">
      <c r="B65" s="222">
        <v>13200</v>
      </c>
      <c r="C65" s="127" t="s">
        <v>77</v>
      </c>
      <c r="D65" s="128">
        <v>1.8888399999999999</v>
      </c>
      <c r="E65" s="302">
        <v>1.4631998921431949E-3</v>
      </c>
      <c r="F65" s="303">
        <v>7.2206437061092955E-4</v>
      </c>
      <c r="G65" s="309">
        <v>1.90881957705546E-3</v>
      </c>
      <c r="H65" s="305">
        <v>2.8762133431837302</v>
      </c>
      <c r="I65" s="133">
        <v>-0.20526446444424817</v>
      </c>
      <c r="K65" s="182"/>
      <c r="P65" s="183"/>
      <c r="Q65" s="183"/>
      <c r="R65" s="183"/>
      <c r="S65" s="183"/>
      <c r="T65" s="343"/>
      <c r="U65" s="134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X65" s="336"/>
      <c r="AY65" s="333"/>
      <c r="AZ65" s="333"/>
      <c r="BA65" s="333"/>
      <c r="BB65" s="333"/>
    </row>
    <row r="66" spans="1:56" s="89" customFormat="1" ht="14.4" thickBot="1">
      <c r="A66" s="206"/>
      <c r="B66" s="222">
        <v>13300</v>
      </c>
      <c r="C66" s="185" t="s">
        <v>131</v>
      </c>
      <c r="D66" s="128">
        <v>8.5278600000000004</v>
      </c>
      <c r="E66" s="302">
        <v>6.6061518351010502E-3</v>
      </c>
      <c r="F66" s="303">
        <v>5.774825717452651E-3</v>
      </c>
      <c r="G66" s="309">
        <v>6.3139892351021685E-3</v>
      </c>
      <c r="H66" s="305">
        <v>1.1882130155651014</v>
      </c>
      <c r="I66" s="133">
        <v>8.4747271869248353E-2</v>
      </c>
      <c r="K66" s="182"/>
      <c r="P66" s="183"/>
      <c r="Q66" s="183"/>
      <c r="R66" s="183"/>
      <c r="S66" s="183"/>
      <c r="T66" s="343"/>
      <c r="U66" s="134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336"/>
      <c r="AY66" s="333"/>
      <c r="AZ66" s="333"/>
      <c r="BA66" s="333"/>
      <c r="BB66" s="333"/>
      <c r="BC66" s="206"/>
      <c r="BD66" s="206"/>
    </row>
    <row r="67" spans="1:56" s="89" customFormat="1" ht="14.4" thickBot="1">
      <c r="A67" s="206"/>
      <c r="B67" s="222">
        <v>13600</v>
      </c>
      <c r="C67" s="158" t="s">
        <v>134</v>
      </c>
      <c r="D67" s="146">
        <v>865.94429000000002</v>
      </c>
      <c r="E67" s="310">
        <v>0.67080832242541222</v>
      </c>
      <c r="F67" s="304">
        <v>0.69471164642604966</v>
      </c>
      <c r="G67" s="311">
        <v>0.87486368069926557</v>
      </c>
      <c r="H67" s="306">
        <v>0.84702932185581736</v>
      </c>
      <c r="I67" s="250">
        <v>-0.20504616830736366</v>
      </c>
      <c r="K67" s="182"/>
      <c r="P67" s="183"/>
      <c r="Q67" s="183"/>
      <c r="R67" s="183"/>
      <c r="S67" s="183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336"/>
      <c r="AY67" s="333"/>
      <c r="AZ67" s="333"/>
      <c r="BA67" s="333"/>
      <c r="BB67" s="333"/>
      <c r="BC67" s="206"/>
      <c r="BD67" s="206"/>
    </row>
    <row r="68" spans="1:56" s="89" customFormat="1" ht="14.4" thickBot="1">
      <c r="A68" s="206"/>
      <c r="B68" s="222">
        <v>13700</v>
      </c>
      <c r="C68" s="185" t="s">
        <v>132</v>
      </c>
      <c r="D68" s="128">
        <v>855.24552000000006</v>
      </c>
      <c r="E68" s="302">
        <v>0.66252046368138684</v>
      </c>
      <c r="F68" s="303">
        <v>0.66048977536313525</v>
      </c>
      <c r="G68" s="309">
        <v>0.59319827708049078</v>
      </c>
      <c r="H68" s="305">
        <v>0.91872672963772728</v>
      </c>
      <c r="I68" s="133">
        <v>0.15793256674478795</v>
      </c>
      <c r="K68" s="182"/>
      <c r="S68" s="183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336"/>
      <c r="AY68" s="333"/>
      <c r="AZ68" s="333"/>
      <c r="BA68" s="333"/>
      <c r="BB68" s="333"/>
      <c r="BC68" s="206"/>
      <c r="BD68" s="206"/>
    </row>
    <row r="69" spans="1:56" s="89" customFormat="1" ht="14.4" thickBot="1">
      <c r="A69" s="206"/>
      <c r="B69" s="222">
        <v>14300</v>
      </c>
      <c r="C69" s="158" t="s">
        <v>133</v>
      </c>
      <c r="D69" s="146">
        <v>10.69877</v>
      </c>
      <c r="E69" s="310">
        <v>8.2878587440253539E-3</v>
      </c>
      <c r="F69" s="304">
        <v>3.4221871062914348E-2</v>
      </c>
      <c r="G69" s="311">
        <v>0.28166540361877473</v>
      </c>
      <c r="H69" s="306">
        <v>-0.53674670467801056</v>
      </c>
      <c r="I69" s="250">
        <v>-0.96949347878081693</v>
      </c>
      <c r="K69" s="182"/>
      <c r="S69" s="183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336"/>
      <c r="AY69" s="333"/>
      <c r="AZ69" s="333"/>
      <c r="BA69" s="333"/>
      <c r="BB69" s="333"/>
      <c r="BC69" s="206"/>
      <c r="BD69" s="206"/>
    </row>
    <row r="70" spans="1:56" s="89" customFormat="1">
      <c r="A70" s="206"/>
      <c r="B70" s="222">
        <v>14400</v>
      </c>
      <c r="C70" s="185" t="s">
        <v>135</v>
      </c>
      <c r="D70" s="128">
        <v>259.13274000000001</v>
      </c>
      <c r="E70" s="302">
        <v>0.20073854705468469</v>
      </c>
      <c r="F70" s="303">
        <v>0.18957829760399664</v>
      </c>
      <c r="G70" s="309">
        <v>0.15970700480058858</v>
      </c>
      <c r="H70" s="305">
        <v>1.0254526033235267</v>
      </c>
      <c r="I70" s="133">
        <v>0.30313876458139166</v>
      </c>
      <c r="K70" s="182"/>
      <c r="S70" s="183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336"/>
      <c r="AY70" s="333"/>
      <c r="AZ70" s="333"/>
      <c r="BA70" s="333"/>
      <c r="BB70" s="333"/>
      <c r="BC70" s="206"/>
      <c r="BD70" s="206"/>
    </row>
    <row r="71" spans="1:56" s="89" customFormat="1">
      <c r="A71" s="206"/>
      <c r="B71" s="222">
        <v>15000</v>
      </c>
      <c r="C71" s="185" t="s">
        <v>136</v>
      </c>
      <c r="D71" s="128">
        <v>-248.43396999999999</v>
      </c>
      <c r="E71" s="302">
        <v>-0.19245068831065931</v>
      </c>
      <c r="F71" s="303">
        <v>-0.15535642654108228</v>
      </c>
      <c r="G71" s="309">
        <v>0.12195839881818617</v>
      </c>
      <c r="H71" s="305">
        <v>1.369573438768112</v>
      </c>
      <c r="I71" s="133">
        <v>-2.6360312963445889</v>
      </c>
      <c r="K71" s="182"/>
      <c r="S71" s="183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336"/>
      <c r="AY71" s="333"/>
      <c r="AZ71" s="333"/>
      <c r="BA71" s="333"/>
      <c r="BB71" s="333"/>
      <c r="BC71" s="206"/>
      <c r="BD71" s="206"/>
    </row>
    <row r="72" spans="1:56" s="89" customFormat="1">
      <c r="A72" s="206"/>
      <c r="B72" s="222">
        <v>15100</v>
      </c>
      <c r="C72" s="185" t="s">
        <v>137</v>
      </c>
      <c r="D72" s="128">
        <v>2.69821</v>
      </c>
      <c r="E72" s="302">
        <v>2.0901826417164451E-3</v>
      </c>
      <c r="F72" s="303">
        <v>3.1760074467954108E-3</v>
      </c>
      <c r="G72" s="309">
        <v>6.6478633989088603E-3</v>
      </c>
      <c r="H72" s="372" t="s">
        <v>264</v>
      </c>
      <c r="I72" s="133">
        <v>-0.67402371782171033</v>
      </c>
      <c r="K72" s="182"/>
      <c r="S72" s="183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336"/>
      <c r="AY72" s="333"/>
      <c r="AZ72" s="333"/>
      <c r="BA72" s="333"/>
      <c r="BB72" s="333"/>
      <c r="BC72" s="206"/>
      <c r="BD72" s="206"/>
    </row>
    <row r="73" spans="1:56" s="89" customFormat="1">
      <c r="A73" s="206"/>
      <c r="B73" s="222">
        <v>15600</v>
      </c>
      <c r="C73" s="185" t="s">
        <v>138</v>
      </c>
      <c r="D73" s="128">
        <v>-245.73576</v>
      </c>
      <c r="E73" s="312">
        <v>-0.19036050566894286</v>
      </c>
      <c r="F73" s="303">
        <v>-0.15218041909428687</v>
      </c>
      <c r="G73" s="309">
        <v>0.12860626221709504</v>
      </c>
      <c r="H73" s="305">
        <v>1.3927537278975128</v>
      </c>
      <c r="I73" s="133">
        <v>-2.5346119863919645</v>
      </c>
      <c r="K73" s="182"/>
      <c r="S73" s="183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336"/>
      <c r="AY73" s="333"/>
      <c r="AZ73" s="333"/>
      <c r="BA73" s="333"/>
      <c r="BB73" s="333"/>
      <c r="BC73" s="206"/>
      <c r="BD73" s="206"/>
    </row>
    <row r="74" spans="1:56" ht="14.4" thickBot="1">
      <c r="A74" s="222"/>
      <c r="B74" s="222"/>
      <c r="C74" s="185" t="s">
        <v>139</v>
      </c>
      <c r="D74" s="128">
        <v>0</v>
      </c>
      <c r="E74" s="302">
        <v>0</v>
      </c>
      <c r="F74" s="303">
        <v>0</v>
      </c>
      <c r="G74" s="309">
        <v>0</v>
      </c>
      <c r="H74" s="307">
        <v>0</v>
      </c>
      <c r="I74" s="249">
        <v>0</v>
      </c>
      <c r="K74" s="182"/>
      <c r="S74" s="183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X74" s="336"/>
      <c r="AY74" s="333"/>
      <c r="AZ74" s="333"/>
      <c r="BA74" s="333"/>
      <c r="BB74" s="333"/>
    </row>
    <row r="75" spans="1:56" ht="14.4" thickBot="1">
      <c r="A75" s="222"/>
      <c r="B75" s="222">
        <v>15900</v>
      </c>
      <c r="C75" s="158" t="s">
        <v>140</v>
      </c>
      <c r="D75" s="146">
        <v>-245.73576</v>
      </c>
      <c r="E75" s="310">
        <v>-0.19036050566894286</v>
      </c>
      <c r="F75" s="304">
        <v>-0.15218041909428687</v>
      </c>
      <c r="G75" s="311">
        <v>0.12860626221709504</v>
      </c>
      <c r="H75" s="306">
        <v>1.3927537278975128</v>
      </c>
      <c r="I75" s="250">
        <v>-2.5346119863919645</v>
      </c>
      <c r="K75" s="182"/>
      <c r="S75" s="183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X75" s="336"/>
      <c r="AY75" s="333"/>
      <c r="AZ75" s="333"/>
      <c r="BA75" s="333"/>
      <c r="BB75" s="333"/>
    </row>
    <row r="76" spans="1:56">
      <c r="A76" s="222"/>
      <c r="K76" s="182"/>
      <c r="S76" s="183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X76" s="336"/>
      <c r="AY76" s="333"/>
      <c r="AZ76" s="333"/>
      <c r="BA76" s="333"/>
      <c r="BB76" s="333"/>
    </row>
    <row r="77" spans="1:56" s="91" customFormat="1">
      <c r="A77" s="222"/>
      <c r="AX77" s="336"/>
      <c r="AY77" s="333"/>
      <c r="AZ77" s="333"/>
      <c r="BA77" s="333"/>
      <c r="BB77" s="333"/>
    </row>
    <row r="78" spans="1:56" s="91" customFormat="1">
      <c r="D78" s="297"/>
      <c r="AX78" s="336"/>
      <c r="AY78" s="333"/>
      <c r="AZ78" s="333"/>
      <c r="BA78" s="333"/>
      <c r="BB78" s="333"/>
    </row>
    <row r="79" spans="1:56" s="91" customFormat="1">
      <c r="D79" s="359"/>
      <c r="AN79" s="186"/>
      <c r="AO79" s="186"/>
      <c r="AX79" s="336"/>
      <c r="AY79" s="333"/>
      <c r="AZ79" s="333"/>
      <c r="BA79" s="333"/>
      <c r="BB79" s="333"/>
    </row>
    <row r="80" spans="1:56" s="91" customFormat="1">
      <c r="A80" s="288"/>
      <c r="B80" s="288"/>
      <c r="C80" s="288"/>
      <c r="D80" s="288"/>
      <c r="E80" s="288"/>
      <c r="F80" s="288"/>
      <c r="G80" s="44"/>
      <c r="AN80" s="186"/>
      <c r="AO80" s="186"/>
      <c r="AX80" s="336"/>
      <c r="AY80" s="333"/>
      <c r="AZ80" s="333"/>
      <c r="BA80" s="333"/>
      <c r="BB80" s="333"/>
    </row>
    <row r="81" spans="1:54" s="91" customFormat="1">
      <c r="A81" s="289"/>
      <c r="B81" s="289"/>
      <c r="C81" s="290"/>
      <c r="D81" s="289"/>
      <c r="E81" s="289"/>
      <c r="F81" s="289"/>
      <c r="G81" s="289"/>
      <c r="AN81" s="186"/>
      <c r="AO81" s="186"/>
      <c r="AX81" s="336"/>
      <c r="AY81" s="333"/>
      <c r="AZ81" s="333"/>
      <c r="BA81" s="333"/>
      <c r="BB81" s="333"/>
    </row>
    <row r="82" spans="1:54" s="91" customFormat="1">
      <c r="A82" s="291"/>
      <c r="B82" s="292"/>
      <c r="C82" s="293"/>
      <c r="D82" s="292"/>
      <c r="E82" s="292"/>
      <c r="F82" s="292"/>
      <c r="G82" s="294"/>
      <c r="H82" s="207"/>
      <c r="AN82" s="186"/>
      <c r="AO82" s="186"/>
      <c r="AX82" s="336"/>
      <c r="AY82" s="333"/>
      <c r="AZ82" s="333"/>
      <c r="BA82" s="333"/>
      <c r="BB82" s="333"/>
    </row>
    <row r="83" spans="1:54" s="91" customFormat="1">
      <c r="A83" s="291"/>
      <c r="B83" s="292"/>
      <c r="C83" s="293"/>
      <c r="D83" s="292"/>
      <c r="E83" s="292"/>
      <c r="F83" s="292"/>
      <c r="G83" s="294"/>
      <c r="H83" s="207"/>
      <c r="AN83" s="186"/>
      <c r="AO83" s="186"/>
      <c r="AX83" s="336"/>
      <c r="AY83" s="333"/>
      <c r="AZ83" s="333"/>
      <c r="BA83" s="333"/>
      <c r="BB83" s="333"/>
    </row>
    <row r="84" spans="1:54" s="91" customFormat="1">
      <c r="A84" s="291"/>
      <c r="B84" s="292"/>
      <c r="C84" s="293"/>
      <c r="D84" s="292"/>
      <c r="E84" s="292"/>
      <c r="F84" s="292"/>
      <c r="G84" s="294"/>
      <c r="H84" s="207"/>
      <c r="AN84" s="186"/>
      <c r="AO84" s="186"/>
      <c r="AX84" s="336"/>
      <c r="AY84" s="333"/>
      <c r="AZ84" s="333"/>
      <c r="BA84" s="333"/>
      <c r="BB84" s="333"/>
    </row>
    <row r="85" spans="1:54" s="91" customFormat="1">
      <c r="A85" s="291"/>
      <c r="B85" s="292"/>
      <c r="C85" s="293"/>
      <c r="D85" s="292"/>
      <c r="E85" s="292"/>
      <c r="F85" s="292"/>
      <c r="G85" s="294"/>
      <c r="H85" s="207"/>
      <c r="AN85" s="186"/>
      <c r="AO85" s="186"/>
      <c r="AX85" s="336"/>
      <c r="AY85" s="333"/>
      <c r="AZ85" s="333"/>
      <c r="BA85" s="333"/>
      <c r="BB85" s="333"/>
    </row>
    <row r="86" spans="1:54" s="91" customFormat="1">
      <c r="A86" s="291"/>
      <c r="B86" s="292"/>
      <c r="C86" s="293"/>
      <c r="D86" s="292"/>
      <c r="E86" s="292"/>
      <c r="F86" s="292"/>
      <c r="G86" s="294"/>
      <c r="H86" s="207"/>
      <c r="Z86" s="297"/>
      <c r="AN86" s="186"/>
      <c r="AO86" s="186"/>
      <c r="AX86" s="336"/>
      <c r="AY86" s="333"/>
      <c r="AZ86" s="333"/>
      <c r="BA86" s="333"/>
      <c r="BB86" s="333"/>
    </row>
    <row r="87" spans="1:54" s="91" customFormat="1">
      <c r="A87" s="291"/>
      <c r="B87" s="292"/>
      <c r="C87" s="293"/>
      <c r="D87" s="292"/>
      <c r="E87" s="292"/>
      <c r="F87" s="292"/>
      <c r="G87" s="294"/>
      <c r="H87" s="207"/>
      <c r="AN87" s="186"/>
      <c r="AO87" s="186"/>
      <c r="AX87" s="336"/>
      <c r="AY87" s="333"/>
      <c r="AZ87" s="333"/>
      <c r="BA87" s="333"/>
      <c r="BB87" s="333"/>
    </row>
    <row r="88" spans="1:54" s="91" customFormat="1">
      <c r="A88" s="291"/>
      <c r="B88" s="292"/>
      <c r="C88" s="293"/>
      <c r="D88" s="292"/>
      <c r="E88" s="292"/>
      <c r="F88" s="292"/>
      <c r="G88" s="294"/>
      <c r="H88" s="207"/>
      <c r="AN88" s="186"/>
      <c r="AO88" s="186"/>
      <c r="AX88" s="336"/>
      <c r="AY88" s="333"/>
      <c r="AZ88" s="333"/>
      <c r="BA88" s="333"/>
      <c r="BB88" s="333"/>
    </row>
    <row r="89" spans="1:54" s="91" customFormat="1">
      <c r="A89" s="291"/>
      <c r="B89" s="292"/>
      <c r="C89" s="293"/>
      <c r="D89" s="292"/>
      <c r="E89" s="292"/>
      <c r="F89" s="292"/>
      <c r="G89" s="294"/>
      <c r="H89" s="207"/>
      <c r="AN89" s="186"/>
      <c r="AO89" s="186"/>
      <c r="AX89" s="336"/>
      <c r="AY89" s="333"/>
      <c r="AZ89" s="333"/>
      <c r="BA89" s="333"/>
      <c r="BB89" s="333"/>
    </row>
    <row r="90" spans="1:54" s="91" customFormat="1">
      <c r="A90" s="291"/>
      <c r="B90" s="292"/>
      <c r="C90" s="293"/>
      <c r="D90" s="292"/>
      <c r="E90" s="292"/>
      <c r="F90" s="292"/>
      <c r="G90" s="294"/>
      <c r="H90" s="207"/>
      <c r="AN90" s="186"/>
      <c r="AO90" s="186"/>
      <c r="AX90" s="336"/>
      <c r="AY90" s="333"/>
      <c r="AZ90" s="333"/>
      <c r="BA90" s="333"/>
      <c r="BB90" s="333"/>
    </row>
    <row r="91" spans="1:54" s="91" customFormat="1">
      <c r="A91" s="291"/>
      <c r="B91" s="292"/>
      <c r="C91" s="293"/>
      <c r="D91" s="292"/>
      <c r="E91" s="292"/>
      <c r="F91" s="292"/>
      <c r="G91" s="294"/>
      <c r="H91" s="207"/>
      <c r="AN91" s="186"/>
      <c r="AO91" s="186"/>
      <c r="AX91" s="336"/>
      <c r="AY91" s="333"/>
      <c r="AZ91" s="333"/>
      <c r="BA91" s="333"/>
      <c r="BB91" s="333"/>
    </row>
    <row r="92" spans="1:54" s="91" customFormat="1">
      <c r="A92" s="291"/>
      <c r="B92" s="292"/>
      <c r="C92" s="293"/>
      <c r="D92" s="292"/>
      <c r="E92" s="292"/>
      <c r="F92" s="292"/>
      <c r="G92" s="294"/>
      <c r="H92" s="207"/>
      <c r="AX92" s="336"/>
      <c r="AY92" s="333"/>
      <c r="AZ92" s="333"/>
      <c r="BA92" s="333"/>
      <c r="BB92" s="333"/>
    </row>
    <row r="93" spans="1:54" s="91" customFormat="1">
      <c r="A93" s="291"/>
      <c r="B93" s="292"/>
      <c r="C93" s="293"/>
      <c r="D93" s="292"/>
      <c r="E93" s="292"/>
      <c r="F93" s="292"/>
      <c r="G93" s="294"/>
      <c r="H93" s="207"/>
      <c r="I93" s="186"/>
      <c r="AX93" s="336"/>
      <c r="AY93" s="333"/>
      <c r="AZ93" s="333"/>
      <c r="BA93" s="333"/>
      <c r="BB93" s="333"/>
    </row>
    <row r="94" spans="1:54" s="91" customFormat="1">
      <c r="A94" s="291"/>
      <c r="B94" s="292"/>
      <c r="C94" s="293"/>
      <c r="D94" s="292"/>
      <c r="E94" s="292"/>
      <c r="F94" s="292"/>
      <c r="G94" s="294"/>
      <c r="H94" s="207"/>
      <c r="AX94" s="336"/>
      <c r="AY94" s="333"/>
      <c r="AZ94" s="333"/>
      <c r="BA94" s="333"/>
      <c r="BB94" s="333"/>
    </row>
    <row r="95" spans="1:54" s="91" customFormat="1">
      <c r="A95" s="291"/>
      <c r="B95" s="295"/>
      <c r="C95" s="296"/>
      <c r="D95" s="295"/>
      <c r="E95" s="292"/>
      <c r="F95" s="292"/>
      <c r="G95" s="294"/>
      <c r="H95" s="207"/>
      <c r="I95" s="187"/>
      <c r="J95" s="187"/>
      <c r="AX95" s="336"/>
      <c r="AY95" s="333"/>
      <c r="AZ95" s="333"/>
      <c r="BA95" s="333"/>
      <c r="BB95" s="333"/>
    </row>
    <row r="96" spans="1:54" s="91" customFormat="1">
      <c r="A96" s="291"/>
      <c r="B96" s="295"/>
      <c r="C96" s="296"/>
      <c r="D96" s="295"/>
      <c r="E96" s="292"/>
      <c r="F96" s="292"/>
      <c r="G96" s="294"/>
      <c r="H96" s="207"/>
      <c r="AX96" s="336"/>
      <c r="AY96" s="333"/>
      <c r="AZ96" s="333"/>
      <c r="BA96" s="333"/>
      <c r="BB96" s="333"/>
    </row>
    <row r="97" spans="1:54" s="91" customFormat="1">
      <c r="A97" s="291"/>
      <c r="B97" s="295"/>
      <c r="C97" s="296"/>
      <c r="D97" s="295"/>
      <c r="E97" s="292"/>
      <c r="F97" s="292"/>
      <c r="G97" s="294"/>
      <c r="H97" s="207"/>
      <c r="AX97" s="336"/>
      <c r="AY97" s="333"/>
      <c r="AZ97" s="333"/>
      <c r="BA97" s="333"/>
      <c r="BB97" s="333"/>
    </row>
    <row r="98" spans="1:54" s="91" customFormat="1">
      <c r="A98" s="291"/>
      <c r="B98" s="295"/>
      <c r="C98" s="296"/>
      <c r="D98" s="295"/>
      <c r="E98" s="292"/>
      <c r="F98" s="292"/>
      <c r="G98" s="294"/>
      <c r="H98" s="207"/>
      <c r="AX98" s="336"/>
      <c r="AY98" s="333"/>
      <c r="AZ98" s="333"/>
      <c r="BA98" s="333"/>
      <c r="BB98" s="333"/>
    </row>
    <row r="99" spans="1:54" s="91" customFormat="1">
      <c r="A99" s="291"/>
      <c r="B99" s="295"/>
      <c r="C99" s="296"/>
      <c r="D99" s="295"/>
      <c r="E99" s="292"/>
      <c r="F99" s="292"/>
      <c r="G99" s="294"/>
      <c r="H99" s="207"/>
      <c r="AX99" s="336"/>
      <c r="AY99" s="333"/>
      <c r="AZ99" s="333"/>
      <c r="BA99" s="333"/>
      <c r="BB99" s="333"/>
    </row>
    <row r="100" spans="1:54" s="91" customFormat="1">
      <c r="A100" s="291"/>
      <c r="B100" s="295"/>
      <c r="C100" s="296"/>
      <c r="D100" s="295"/>
      <c r="E100" s="292"/>
      <c r="F100" s="292"/>
      <c r="G100" s="294"/>
      <c r="H100" s="207"/>
      <c r="AX100" s="336"/>
      <c r="AY100" s="333"/>
      <c r="AZ100" s="333"/>
      <c r="BA100" s="333"/>
      <c r="BB100" s="333"/>
    </row>
    <row r="101" spans="1:54" s="91" customFormat="1">
      <c r="A101" s="291"/>
      <c r="B101" s="295"/>
      <c r="C101" s="296"/>
      <c r="D101" s="295"/>
      <c r="E101" s="292"/>
      <c r="F101" s="292"/>
      <c r="G101" s="294"/>
      <c r="H101" s="207"/>
      <c r="AX101" s="336"/>
      <c r="AY101" s="333"/>
      <c r="AZ101" s="333"/>
      <c r="BA101" s="333"/>
      <c r="BB101" s="333"/>
    </row>
    <row r="102" spans="1:54" s="91" customFormat="1">
      <c r="A102" s="291"/>
      <c r="B102" s="295"/>
      <c r="C102" s="296"/>
      <c r="D102" s="295"/>
      <c r="E102" s="292"/>
      <c r="F102" s="292"/>
      <c r="G102" s="294"/>
      <c r="H102" s="207"/>
      <c r="AX102" s="336"/>
      <c r="AY102" s="333"/>
      <c r="AZ102" s="333"/>
      <c r="BA102" s="333"/>
      <c r="BB102" s="333"/>
    </row>
    <row r="103" spans="1:54" s="91" customFormat="1">
      <c r="A103" s="291"/>
      <c r="B103" s="295"/>
      <c r="C103" s="296"/>
      <c r="D103" s="295"/>
      <c r="E103" s="292"/>
      <c r="F103" s="292"/>
      <c r="G103" s="294"/>
      <c r="H103" s="207"/>
      <c r="AX103" s="336"/>
      <c r="AY103" s="333"/>
      <c r="AZ103" s="333"/>
      <c r="BA103" s="333"/>
      <c r="BB103" s="333"/>
    </row>
    <row r="104" spans="1:54" s="91" customFormat="1">
      <c r="A104" s="291"/>
      <c r="B104" s="295"/>
      <c r="C104" s="296"/>
      <c r="D104" s="295"/>
      <c r="E104" s="292"/>
      <c r="F104" s="292"/>
      <c r="G104" s="294"/>
      <c r="H104" s="207"/>
      <c r="AX104" s="336"/>
      <c r="AY104" s="333"/>
      <c r="AZ104" s="333"/>
      <c r="BA104" s="333"/>
      <c r="BB104" s="333"/>
    </row>
    <row r="105" spans="1:54" s="91" customFormat="1">
      <c r="AX105" s="336"/>
      <c r="AY105" s="333"/>
      <c r="AZ105" s="333"/>
      <c r="BA105" s="333"/>
      <c r="BB105" s="333"/>
    </row>
    <row r="106" spans="1:54" s="91" customFormat="1">
      <c r="AX106" s="336"/>
      <c r="AY106" s="333"/>
      <c r="AZ106" s="333"/>
      <c r="BA106" s="333"/>
      <c r="BB106" s="333"/>
    </row>
    <row r="107" spans="1:54" s="91" customFormat="1">
      <c r="AX107" s="336"/>
      <c r="AY107" s="333"/>
      <c r="AZ107" s="333"/>
      <c r="BA107" s="333"/>
      <c r="BB107" s="333"/>
    </row>
    <row r="108" spans="1:54" s="91" customFormat="1"/>
    <row r="109" spans="1:54" s="91" customFormat="1"/>
    <row r="110" spans="1:54" s="91" customFormat="1"/>
    <row r="111" spans="1:54" s="91" customFormat="1"/>
    <row r="112" spans="1:54" s="91" customFormat="1"/>
    <row r="113" spans="3:7" s="91" customFormat="1"/>
    <row r="114" spans="3:7" s="91" customFormat="1"/>
    <row r="115" spans="3:7" s="91" customFormat="1"/>
    <row r="116" spans="3:7" s="91" customFormat="1"/>
    <row r="117" spans="3:7" s="91" customFormat="1">
      <c r="G117" s="188"/>
    </row>
    <row r="118" spans="3:7" s="91" customFormat="1">
      <c r="G118" s="188"/>
    </row>
    <row r="119" spans="3:7" s="91" customFormat="1">
      <c r="G119" s="188"/>
    </row>
    <row r="120" spans="3:7" s="91" customFormat="1">
      <c r="G120" s="188"/>
    </row>
    <row r="121" spans="3:7" s="91" customFormat="1">
      <c r="G121" s="186"/>
    </row>
    <row r="122" spans="3:7" s="91" customFormat="1"/>
    <row r="123" spans="3:7" s="91" customFormat="1"/>
    <row r="124" spans="3:7" s="91" customFormat="1"/>
    <row r="125" spans="3:7" s="91" customFormat="1"/>
    <row r="126" spans="3:7" s="91" customFormat="1">
      <c r="C126" s="189"/>
    </row>
    <row r="127" spans="3:7" s="91" customFormat="1">
      <c r="C127" s="189"/>
    </row>
    <row r="128" spans="3:7" s="91" customFormat="1"/>
    <row r="129" spans="3:3" s="91" customFormat="1"/>
    <row r="130" spans="3:3" s="91" customFormat="1"/>
    <row r="131" spans="3:3" s="91" customFormat="1"/>
    <row r="135" spans="3:3">
      <c r="C135" s="176"/>
    </row>
  </sheetData>
  <mergeCells count="15">
    <mergeCell ref="H15:J15"/>
    <mergeCell ref="C34:C35"/>
    <mergeCell ref="E34:G34"/>
    <mergeCell ref="H34:J34"/>
    <mergeCell ref="C56:C57"/>
    <mergeCell ref="E56:G56"/>
    <mergeCell ref="H56:I56"/>
    <mergeCell ref="C15:C16"/>
    <mergeCell ref="E15:G15"/>
    <mergeCell ref="G7:H7"/>
    <mergeCell ref="AL2:AN2"/>
    <mergeCell ref="AP2:AR2"/>
    <mergeCell ref="M4:N4"/>
    <mergeCell ref="O4:P4"/>
    <mergeCell ref="Q4:S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1" manualBreakCount="1">
    <brk id="76" max="16383" man="1"/>
  </rowBreaks>
  <colBreaks count="4" manualBreakCount="4">
    <brk id="2" max="1048575" man="1"/>
    <brk id="10" max="1048575" man="1"/>
    <brk id="11" max="1048575" man="1"/>
    <brk id="1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3" tint="0.79998168889431442"/>
  </sheetPr>
  <dimension ref="A1:R244"/>
  <sheetViews>
    <sheetView zoomScaleNormal="100" workbookViewId="0">
      <selection sqref="A1:XFD1"/>
    </sheetView>
  </sheetViews>
  <sheetFormatPr baseColWidth="10" defaultColWidth="11.44140625" defaultRowHeight="13.2"/>
  <cols>
    <col min="1" max="1" width="17.109375" style="44" bestFit="1" customWidth="1"/>
    <col min="2" max="2" width="73.33203125" style="34" customWidth="1"/>
    <col min="3" max="5" width="14" style="34" customWidth="1"/>
    <col min="6" max="18" width="11.44140625" style="44"/>
    <col min="19" max="16384" width="11.44140625" style="34"/>
  </cols>
  <sheetData>
    <row r="1" spans="1:18" s="44" customFormat="1">
      <c r="B1" s="47"/>
      <c r="C1" s="320"/>
      <c r="D1" s="295"/>
    </row>
    <row r="2" spans="1:18" ht="27.75" customHeight="1">
      <c r="B2" s="394" t="s">
        <v>252</v>
      </c>
      <c r="C2" s="394"/>
      <c r="D2" s="394"/>
      <c r="E2" s="394"/>
      <c r="F2" s="322"/>
      <c r="G2" s="322"/>
      <c r="H2" s="322"/>
      <c r="I2" s="322"/>
      <c r="J2" s="322"/>
      <c r="K2" s="322"/>
      <c r="L2" s="322"/>
      <c r="M2" s="322"/>
      <c r="N2" s="322"/>
    </row>
    <row r="3" spans="1:18" ht="27.75" customHeight="1">
      <c r="B3" s="400" t="s">
        <v>250</v>
      </c>
      <c r="C3" s="400"/>
      <c r="D3" s="400"/>
      <c r="E3" s="400"/>
      <c r="F3" s="322"/>
      <c r="G3" s="322"/>
      <c r="H3" s="322"/>
      <c r="I3" s="322"/>
      <c r="J3" s="322"/>
      <c r="K3" s="322"/>
      <c r="L3" s="322"/>
      <c r="M3" s="322"/>
      <c r="N3" s="322"/>
    </row>
    <row r="4" spans="1:18" ht="17.399999999999999">
      <c r="B4" s="393">
        <v>42551</v>
      </c>
      <c r="C4" s="393"/>
      <c r="D4" s="393"/>
      <c r="E4" s="393"/>
      <c r="F4" s="323"/>
      <c r="G4" s="323"/>
      <c r="H4" s="323"/>
      <c r="I4" s="323"/>
      <c r="J4" s="323"/>
      <c r="K4" s="323"/>
      <c r="L4" s="323"/>
      <c r="M4" s="323"/>
      <c r="N4" s="323"/>
    </row>
    <row r="5" spans="1:18" ht="16.5" customHeight="1" thickBot="1">
      <c r="B5" s="395" t="s">
        <v>204</v>
      </c>
      <c r="C5" s="395"/>
      <c r="D5" s="395"/>
      <c r="E5" s="395"/>
      <c r="F5" s="324"/>
      <c r="G5" s="324"/>
      <c r="H5" s="324"/>
      <c r="I5" s="324"/>
      <c r="J5" s="324"/>
      <c r="K5" s="324"/>
      <c r="L5" s="324"/>
      <c r="M5" s="324"/>
      <c r="N5" s="324"/>
    </row>
    <row r="6" spans="1:18">
      <c r="B6" s="396" t="s">
        <v>207</v>
      </c>
      <c r="C6" s="398" t="s">
        <v>205</v>
      </c>
      <c r="D6" s="398" t="s">
        <v>206</v>
      </c>
      <c r="E6" s="398" t="s">
        <v>170</v>
      </c>
    </row>
    <row r="7" spans="1:18">
      <c r="B7" s="397"/>
      <c r="C7" s="399"/>
      <c r="D7" s="399"/>
      <c r="E7" s="399"/>
    </row>
    <row r="8" spans="1:18" s="33" customFormat="1">
      <c r="A8" s="321"/>
      <c r="B8" s="65" t="s">
        <v>0</v>
      </c>
      <c r="C8" s="66">
        <v>2165.40229</v>
      </c>
      <c r="D8" s="66">
        <v>89.053759999999997</v>
      </c>
      <c r="E8" s="66">
        <v>2254.4560499999998</v>
      </c>
      <c r="F8" s="46"/>
      <c r="G8" s="46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18">
      <c r="A9" s="321"/>
      <c r="B9" s="43" t="s">
        <v>1</v>
      </c>
      <c r="C9" s="67">
        <v>5.1863900000000003</v>
      </c>
      <c r="D9" s="67">
        <v>0</v>
      </c>
      <c r="E9" s="67">
        <v>5.1863900000000003</v>
      </c>
      <c r="F9" s="325"/>
      <c r="G9" s="325"/>
    </row>
    <row r="10" spans="1:18">
      <c r="A10" s="321"/>
      <c r="B10" s="43" t="s">
        <v>2</v>
      </c>
      <c r="C10" s="67">
        <v>2148.2158999999997</v>
      </c>
      <c r="D10" s="67">
        <v>89.053759999999997</v>
      </c>
      <c r="E10" s="67">
        <v>2237.2696599999995</v>
      </c>
      <c r="F10" s="325"/>
      <c r="G10" s="325"/>
    </row>
    <row r="11" spans="1:18">
      <c r="A11" s="321"/>
      <c r="B11" s="43" t="s">
        <v>3</v>
      </c>
      <c r="C11" s="67">
        <v>0</v>
      </c>
      <c r="D11" s="67">
        <v>0</v>
      </c>
      <c r="E11" s="67">
        <v>0</v>
      </c>
      <c r="F11" s="325"/>
      <c r="G11" s="325"/>
    </row>
    <row r="12" spans="1:18">
      <c r="A12" s="321"/>
      <c r="B12" s="43" t="s">
        <v>4</v>
      </c>
      <c r="C12" s="67">
        <v>12</v>
      </c>
      <c r="D12" s="67">
        <v>0</v>
      </c>
      <c r="E12" s="67">
        <v>12</v>
      </c>
      <c r="F12" s="325"/>
      <c r="G12" s="325"/>
    </row>
    <row r="13" spans="1:18">
      <c r="A13" s="321"/>
      <c r="B13" s="43" t="s">
        <v>5</v>
      </c>
      <c r="C13" s="67">
        <v>0</v>
      </c>
      <c r="D13" s="67">
        <v>0</v>
      </c>
      <c r="E13" s="67">
        <v>0</v>
      </c>
      <c r="F13" s="325"/>
      <c r="G13" s="325"/>
    </row>
    <row r="14" spans="1:18" ht="6" customHeight="1">
      <c r="A14" s="321"/>
      <c r="B14" s="55"/>
      <c r="C14" s="67"/>
      <c r="D14" s="67"/>
      <c r="E14" s="67"/>
      <c r="F14" s="325"/>
      <c r="G14" s="325"/>
    </row>
    <row r="15" spans="1:18" s="33" customFormat="1">
      <c r="A15" s="321"/>
      <c r="B15" s="65" t="s">
        <v>6</v>
      </c>
      <c r="C15" s="66">
        <v>0</v>
      </c>
      <c r="D15" s="66">
        <v>0</v>
      </c>
      <c r="E15" s="66">
        <v>0</v>
      </c>
      <c r="F15" s="46"/>
      <c r="G15" s="46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18" ht="6.75" customHeight="1">
      <c r="A16" s="321"/>
      <c r="B16" s="55"/>
      <c r="C16" s="67"/>
      <c r="D16" s="67"/>
      <c r="E16" s="67"/>
      <c r="F16" s="325"/>
      <c r="G16" s="325"/>
    </row>
    <row r="17" spans="1:18" s="33" customFormat="1">
      <c r="A17" s="321"/>
      <c r="B17" s="68" t="s">
        <v>210</v>
      </c>
      <c r="C17" s="66">
        <v>6.8263599999999993</v>
      </c>
      <c r="D17" s="66">
        <v>0</v>
      </c>
      <c r="E17" s="66">
        <v>6.8263599999999993</v>
      </c>
      <c r="F17" s="46"/>
      <c r="G17" s="46"/>
      <c r="H17" s="46"/>
      <c r="I17" s="326"/>
      <c r="J17" s="47"/>
      <c r="K17" s="47"/>
      <c r="L17" s="47"/>
      <c r="M17" s="47"/>
      <c r="N17" s="47"/>
      <c r="O17" s="47"/>
      <c r="P17" s="47"/>
      <c r="Q17" s="47"/>
      <c r="R17" s="47"/>
    </row>
    <row r="18" spans="1:18">
      <c r="A18" s="321"/>
      <c r="B18" s="69" t="s">
        <v>8</v>
      </c>
      <c r="C18" s="67">
        <v>21.540749999999999</v>
      </c>
      <c r="D18" s="67">
        <v>0</v>
      </c>
      <c r="E18" s="67">
        <v>21.540749999999999</v>
      </c>
      <c r="F18" s="325"/>
      <c r="G18" s="325"/>
    </row>
    <row r="19" spans="1:18">
      <c r="A19" s="321"/>
      <c r="B19" s="69" t="s">
        <v>9</v>
      </c>
      <c r="C19" s="67">
        <v>-14.71439</v>
      </c>
      <c r="D19" s="67">
        <v>0</v>
      </c>
      <c r="E19" s="67">
        <v>-14.71439</v>
      </c>
      <c r="F19" s="325"/>
      <c r="G19" s="325"/>
    </row>
    <row r="20" spans="1:18" ht="6" customHeight="1">
      <c r="A20" s="321"/>
      <c r="B20" s="55"/>
      <c r="C20" s="67"/>
      <c r="D20" s="67"/>
      <c r="E20" s="67"/>
      <c r="F20" s="325"/>
      <c r="G20" s="325"/>
    </row>
    <row r="21" spans="1:18" s="33" customFormat="1">
      <c r="A21" s="321"/>
      <c r="B21" s="68" t="s">
        <v>211</v>
      </c>
      <c r="C21" s="66">
        <v>11948.41791</v>
      </c>
      <c r="D21" s="66">
        <v>0</v>
      </c>
      <c r="E21" s="66">
        <v>11948.417910000002</v>
      </c>
      <c r="F21" s="46"/>
      <c r="G21" s="46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</row>
    <row r="22" spans="1:18">
      <c r="A22" s="321"/>
      <c r="B22" s="69" t="s">
        <v>10</v>
      </c>
      <c r="C22" s="67">
        <v>10571.024800000001</v>
      </c>
      <c r="D22" s="67">
        <v>0</v>
      </c>
      <c r="E22" s="67">
        <v>10571.024800000001</v>
      </c>
      <c r="F22" s="325"/>
      <c r="G22" s="325"/>
    </row>
    <row r="23" spans="1:18">
      <c r="A23" s="321"/>
      <c r="B23" s="69" t="s">
        <v>11</v>
      </c>
      <c r="C23" s="67">
        <v>0</v>
      </c>
      <c r="D23" s="67">
        <v>0</v>
      </c>
      <c r="E23" s="67">
        <v>0</v>
      </c>
      <c r="F23" s="325"/>
      <c r="G23" s="325"/>
    </row>
    <row r="24" spans="1:18">
      <c r="A24" s="321"/>
      <c r="B24" s="69" t="s">
        <v>12</v>
      </c>
      <c r="C24" s="67">
        <v>1374.7337600000001</v>
      </c>
      <c r="D24" s="67">
        <v>0</v>
      </c>
      <c r="E24" s="67">
        <v>1374.7337600000001</v>
      </c>
      <c r="F24" s="327"/>
      <c r="G24" s="327"/>
    </row>
    <row r="25" spans="1:18">
      <c r="A25" s="321"/>
      <c r="B25" s="69" t="s">
        <v>13</v>
      </c>
      <c r="C25" s="67">
        <v>330.96</v>
      </c>
      <c r="D25" s="67">
        <v>0</v>
      </c>
      <c r="E25" s="67">
        <v>330.96</v>
      </c>
      <c r="F25" s="325"/>
      <c r="G25" s="325"/>
    </row>
    <row r="26" spans="1:18">
      <c r="A26" s="321"/>
      <c r="B26" s="69" t="s">
        <v>14</v>
      </c>
      <c r="C26" s="67">
        <v>69.432360000000003</v>
      </c>
      <c r="D26" s="67">
        <v>0</v>
      </c>
      <c r="E26" s="67">
        <v>69.432360000000003</v>
      </c>
      <c r="F26" s="325"/>
      <c r="G26" s="325"/>
    </row>
    <row r="27" spans="1:18">
      <c r="A27" s="321"/>
      <c r="B27" s="69" t="s">
        <v>15</v>
      </c>
      <c r="C27" s="67">
        <v>289.69428000000005</v>
      </c>
      <c r="D27" s="67">
        <v>0</v>
      </c>
      <c r="E27" s="67">
        <v>289.69428000000005</v>
      </c>
      <c r="F27" s="325"/>
      <c r="G27" s="325"/>
    </row>
    <row r="28" spans="1:18">
      <c r="A28" s="321"/>
      <c r="B28" s="69" t="s">
        <v>16</v>
      </c>
      <c r="C28" s="67">
        <v>-687.42729000000008</v>
      </c>
      <c r="D28" s="67">
        <v>0</v>
      </c>
      <c r="E28" s="67">
        <v>-687.42729000000008</v>
      </c>
      <c r="F28" s="325"/>
      <c r="G28" s="325"/>
    </row>
    <row r="29" spans="1:18" ht="6" customHeight="1">
      <c r="A29" s="321"/>
      <c r="B29" s="55"/>
      <c r="C29" s="67"/>
      <c r="D29" s="67"/>
      <c r="E29" s="67"/>
      <c r="F29" s="325"/>
      <c r="G29" s="325"/>
    </row>
    <row r="30" spans="1:18" s="33" customFormat="1">
      <c r="A30" s="321"/>
      <c r="B30" s="65" t="s">
        <v>209</v>
      </c>
      <c r="C30" s="66">
        <v>1128.1409800000001</v>
      </c>
      <c r="D30" s="66">
        <v>0</v>
      </c>
      <c r="E30" s="66">
        <v>1128.1409800000001</v>
      </c>
      <c r="F30" s="46"/>
      <c r="G30" s="46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1:18" ht="5.25" customHeight="1">
      <c r="A31" s="321"/>
      <c r="B31" s="70"/>
      <c r="C31" s="67"/>
      <c r="D31" s="67"/>
      <c r="E31" s="67"/>
      <c r="F31" s="327"/>
      <c r="G31" s="327"/>
    </row>
    <row r="32" spans="1:18" s="33" customFormat="1">
      <c r="A32" s="321"/>
      <c r="B32" s="70" t="s">
        <v>17</v>
      </c>
      <c r="C32" s="71">
        <v>0</v>
      </c>
      <c r="D32" s="71">
        <v>0</v>
      </c>
      <c r="E32" s="71">
        <v>0</v>
      </c>
      <c r="F32" s="46"/>
      <c r="G32" s="46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</row>
    <row r="33" spans="1:18" ht="3.75" customHeight="1">
      <c r="A33" s="321"/>
      <c r="B33" s="55"/>
      <c r="C33" s="67">
        <v>0</v>
      </c>
      <c r="D33" s="67">
        <v>0</v>
      </c>
      <c r="E33" s="67"/>
      <c r="F33" s="325"/>
      <c r="G33" s="325"/>
    </row>
    <row r="34" spans="1:18" s="33" customFormat="1">
      <c r="A34" s="321"/>
      <c r="B34" s="65" t="s">
        <v>212</v>
      </c>
      <c r="C34" s="66">
        <v>181.92367999999999</v>
      </c>
      <c r="D34" s="66">
        <v>0</v>
      </c>
      <c r="E34" s="66">
        <v>181.92367999999999</v>
      </c>
      <c r="F34" s="46"/>
      <c r="G34" s="46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</row>
    <row r="35" spans="1:18" ht="6" customHeight="1">
      <c r="A35" s="321"/>
      <c r="B35" s="55"/>
      <c r="C35" s="67"/>
      <c r="D35" s="67"/>
      <c r="E35" s="67"/>
      <c r="F35" s="325"/>
      <c r="G35" s="325"/>
    </row>
    <row r="36" spans="1:18" s="33" customFormat="1">
      <c r="A36" s="321"/>
      <c r="B36" s="70" t="s">
        <v>18</v>
      </c>
      <c r="C36" s="71">
        <v>3805.4956400000001</v>
      </c>
      <c r="D36" s="71">
        <v>0</v>
      </c>
      <c r="E36" s="71">
        <v>3805.4956400000001</v>
      </c>
      <c r="F36" s="46"/>
      <c r="G36" s="46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  <row r="37" spans="1:18" s="33" customFormat="1">
      <c r="A37" s="321"/>
      <c r="B37" s="70" t="s">
        <v>19</v>
      </c>
      <c r="C37" s="71">
        <v>-937.06876</v>
      </c>
      <c r="D37" s="71">
        <v>0</v>
      </c>
      <c r="E37" s="71">
        <v>-937.06876</v>
      </c>
      <c r="F37" s="46"/>
      <c r="G37" s="46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</row>
    <row r="38" spans="1:18" ht="6.75" customHeight="1">
      <c r="A38" s="321"/>
      <c r="B38" s="55" t="s">
        <v>20</v>
      </c>
      <c r="C38" s="67"/>
      <c r="D38" s="67"/>
      <c r="E38" s="67"/>
      <c r="F38" s="325"/>
      <c r="G38" s="325"/>
    </row>
    <row r="39" spans="1:18" s="33" customFormat="1">
      <c r="A39" s="321"/>
      <c r="B39" s="70" t="s">
        <v>22</v>
      </c>
      <c r="C39" s="71">
        <v>709.17293999999993</v>
      </c>
      <c r="D39" s="71">
        <v>0</v>
      </c>
      <c r="E39" s="71">
        <v>709.17293999999993</v>
      </c>
      <c r="F39" s="46"/>
      <c r="G39" s="46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</row>
    <row r="40" spans="1:18" ht="7.5" customHeight="1">
      <c r="A40" s="321"/>
      <c r="B40" s="70"/>
      <c r="C40" s="67"/>
      <c r="D40" s="67"/>
      <c r="E40" s="67"/>
      <c r="F40" s="327"/>
      <c r="G40" s="327"/>
    </row>
    <row r="41" spans="1:18" s="33" customFormat="1">
      <c r="A41" s="321"/>
      <c r="B41" s="65" t="s">
        <v>23</v>
      </c>
      <c r="C41" s="66">
        <v>17823.846579999998</v>
      </c>
      <c r="D41" s="66">
        <v>89.053759999999997</v>
      </c>
      <c r="E41" s="66">
        <v>17912.900339999997</v>
      </c>
      <c r="F41" s="46"/>
      <c r="G41" s="46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1:18" ht="6.75" customHeight="1">
      <c r="A42" s="321"/>
      <c r="B42" s="72"/>
      <c r="C42" s="74"/>
      <c r="D42" s="74"/>
      <c r="E42" s="74"/>
      <c r="F42" s="325"/>
      <c r="G42" s="325"/>
    </row>
    <row r="43" spans="1:18">
      <c r="A43" s="321"/>
      <c r="B43" s="55" t="s">
        <v>24</v>
      </c>
      <c r="C43" s="67">
        <v>6695.35311</v>
      </c>
      <c r="D43" s="67">
        <v>32.89</v>
      </c>
      <c r="E43" s="67">
        <v>6728.2431100000003</v>
      </c>
      <c r="F43" s="325"/>
      <c r="G43" s="325"/>
    </row>
    <row r="44" spans="1:18">
      <c r="A44" s="321"/>
      <c r="B44" s="55" t="s">
        <v>25</v>
      </c>
      <c r="C44" s="67">
        <v>16727.80716</v>
      </c>
      <c r="D44" s="67">
        <v>0</v>
      </c>
      <c r="E44" s="67">
        <v>16727.80716</v>
      </c>
      <c r="F44" s="325"/>
      <c r="G44" s="325"/>
    </row>
    <row r="45" spans="1:18" ht="13.8" thickBot="1">
      <c r="A45" s="321"/>
      <c r="B45" s="75" t="s">
        <v>26</v>
      </c>
      <c r="C45" s="76">
        <v>121.33499999999999</v>
      </c>
      <c r="D45" s="76">
        <v>1599.3301899999999</v>
      </c>
      <c r="E45" s="76">
        <v>1720.6651899999999</v>
      </c>
      <c r="F45" s="325"/>
      <c r="G45" s="325"/>
    </row>
    <row r="46" spans="1:18">
      <c r="A46" s="321"/>
      <c r="B46" s="35"/>
      <c r="C46" s="35"/>
      <c r="D46" s="35"/>
      <c r="E46" s="35"/>
      <c r="F46" s="325"/>
      <c r="G46" s="325"/>
    </row>
    <row r="47" spans="1:18">
      <c r="A47" s="321"/>
      <c r="B47" s="35"/>
      <c r="D47" s="35"/>
      <c r="E47" s="35"/>
      <c r="F47" s="325"/>
      <c r="G47" s="325"/>
    </row>
    <row r="48" spans="1:18">
      <c r="A48" s="321"/>
      <c r="B48" s="35"/>
      <c r="C48" s="35"/>
      <c r="D48" s="35"/>
      <c r="E48" s="35"/>
      <c r="F48" s="325"/>
      <c r="G48" s="325"/>
    </row>
    <row r="49" spans="1:18">
      <c r="A49" s="321"/>
      <c r="B49" s="35"/>
      <c r="C49" s="35"/>
      <c r="D49" s="35"/>
      <c r="E49" s="35"/>
      <c r="F49" s="325"/>
      <c r="G49" s="325"/>
    </row>
    <row r="50" spans="1:18" ht="20.399999999999999">
      <c r="A50" s="321"/>
      <c r="B50" s="394" t="s">
        <v>252</v>
      </c>
      <c r="C50" s="394"/>
      <c r="D50" s="394"/>
      <c r="E50" s="394"/>
      <c r="F50" s="325"/>
      <c r="G50" s="325"/>
    </row>
    <row r="51" spans="1:18" ht="25.5" customHeight="1">
      <c r="A51" s="321"/>
      <c r="B51" s="400" t="s">
        <v>250</v>
      </c>
      <c r="C51" s="400"/>
      <c r="D51" s="400"/>
      <c r="E51" s="400"/>
      <c r="F51" s="325"/>
      <c r="G51" s="325"/>
    </row>
    <row r="52" spans="1:18" ht="15.6">
      <c r="A52" s="321"/>
      <c r="B52" s="393">
        <v>42551</v>
      </c>
      <c r="C52" s="393"/>
      <c r="D52" s="393"/>
      <c r="E52" s="393"/>
      <c r="F52" s="325"/>
      <c r="G52" s="325"/>
    </row>
    <row r="53" spans="1:18" ht="13.8" thickBot="1">
      <c r="A53" s="321"/>
      <c r="B53" s="395" t="s">
        <v>204</v>
      </c>
      <c r="C53" s="395"/>
      <c r="D53" s="395"/>
      <c r="E53" s="395"/>
      <c r="F53" s="325"/>
      <c r="G53" s="325"/>
    </row>
    <row r="54" spans="1:18">
      <c r="A54" s="321"/>
      <c r="B54" s="401" t="s">
        <v>208</v>
      </c>
      <c r="C54" s="398" t="s">
        <v>205</v>
      </c>
      <c r="D54" s="398" t="s">
        <v>206</v>
      </c>
      <c r="E54" s="398" t="s">
        <v>170</v>
      </c>
      <c r="F54" s="325"/>
      <c r="G54" s="325"/>
    </row>
    <row r="55" spans="1:18">
      <c r="A55" s="321"/>
      <c r="B55" s="402"/>
      <c r="C55" s="399"/>
      <c r="D55" s="399"/>
      <c r="E55" s="399"/>
      <c r="F55" s="325"/>
      <c r="G55" s="325"/>
    </row>
    <row r="56" spans="1:18" s="33" customFormat="1">
      <c r="A56" s="321"/>
      <c r="B56" s="65" t="s">
        <v>27</v>
      </c>
      <c r="C56" s="66">
        <v>5916.5452800000003</v>
      </c>
      <c r="D56" s="66">
        <v>0</v>
      </c>
      <c r="E56" s="66">
        <v>5916.5452800000003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</row>
    <row r="57" spans="1:18">
      <c r="A57" s="321"/>
      <c r="B57" s="69" t="s">
        <v>28</v>
      </c>
      <c r="C57" s="67">
        <v>0</v>
      </c>
      <c r="D57" s="67">
        <v>0</v>
      </c>
      <c r="E57" s="67">
        <v>0</v>
      </c>
    </row>
    <row r="58" spans="1:18">
      <c r="A58" s="321"/>
      <c r="B58" s="69" t="s">
        <v>29</v>
      </c>
      <c r="C58" s="67">
        <v>1312.4879900000001</v>
      </c>
      <c r="D58" s="67">
        <v>0</v>
      </c>
      <c r="E58" s="67">
        <v>1312.4879900000001</v>
      </c>
    </row>
    <row r="59" spans="1:18">
      <c r="A59" s="321"/>
      <c r="B59" s="69" t="s">
        <v>30</v>
      </c>
      <c r="C59" s="67">
        <v>4448.4535500000002</v>
      </c>
      <c r="D59" s="67">
        <v>0</v>
      </c>
      <c r="E59" s="67">
        <v>4448.4535500000002</v>
      </c>
    </row>
    <row r="60" spans="1:18">
      <c r="A60" s="321"/>
      <c r="B60" s="69" t="s">
        <v>31</v>
      </c>
      <c r="C60" s="67">
        <v>18.239080000000001</v>
      </c>
      <c r="D60" s="67">
        <v>0</v>
      </c>
      <c r="E60" s="67">
        <v>18.239080000000001</v>
      </c>
    </row>
    <row r="61" spans="1:18">
      <c r="A61" s="321"/>
      <c r="B61" s="69" t="s">
        <v>32</v>
      </c>
      <c r="C61" s="67">
        <v>137.36466000000001</v>
      </c>
      <c r="D61" s="67">
        <v>0</v>
      </c>
      <c r="E61" s="67">
        <v>137.36466000000001</v>
      </c>
    </row>
    <row r="62" spans="1:18" ht="5.25" customHeight="1">
      <c r="A62" s="321"/>
      <c r="B62" s="55"/>
      <c r="C62" s="67"/>
      <c r="D62" s="67"/>
      <c r="E62" s="67"/>
    </row>
    <row r="63" spans="1:18" s="33" customFormat="1">
      <c r="A63" s="321"/>
      <c r="B63" s="70" t="s">
        <v>6</v>
      </c>
      <c r="C63" s="71">
        <v>0</v>
      </c>
      <c r="D63" s="71">
        <v>0</v>
      </c>
      <c r="E63" s="71">
        <v>0</v>
      </c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</row>
    <row r="64" spans="1:18" ht="5.25" customHeight="1">
      <c r="A64" s="321"/>
      <c r="B64" s="55"/>
      <c r="C64" s="67"/>
      <c r="D64" s="67"/>
      <c r="E64" s="67"/>
    </row>
    <row r="65" spans="1:18" s="33" customFormat="1">
      <c r="A65" s="321"/>
      <c r="B65" s="70" t="s">
        <v>33</v>
      </c>
      <c r="C65" s="71">
        <v>0</v>
      </c>
      <c r="D65" s="71">
        <v>0</v>
      </c>
      <c r="E65" s="71">
        <v>0</v>
      </c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</row>
    <row r="66" spans="1:18" ht="4.5" customHeight="1">
      <c r="A66" s="321"/>
      <c r="B66" s="55"/>
      <c r="C66" s="67"/>
      <c r="D66" s="67"/>
      <c r="E66" s="67"/>
    </row>
    <row r="67" spans="1:18" s="33" customFormat="1">
      <c r="A67" s="321"/>
      <c r="B67" s="65" t="s">
        <v>34</v>
      </c>
      <c r="C67" s="66">
        <v>922.71064999999999</v>
      </c>
      <c r="D67" s="66">
        <v>0</v>
      </c>
      <c r="E67" s="66">
        <v>922.71064999999999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</row>
    <row r="68" spans="1:18" ht="3.75" customHeight="1">
      <c r="A68" s="321"/>
      <c r="B68" s="55"/>
      <c r="C68" s="67">
        <v>0</v>
      </c>
      <c r="D68" s="67">
        <v>0</v>
      </c>
      <c r="E68" s="67"/>
    </row>
    <row r="69" spans="1:18" s="33" customFormat="1">
      <c r="A69" s="321"/>
      <c r="B69" s="70" t="s">
        <v>35</v>
      </c>
      <c r="C69" s="71">
        <v>0</v>
      </c>
      <c r="D69" s="71">
        <v>0</v>
      </c>
      <c r="E69" s="71">
        <v>0</v>
      </c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</row>
    <row r="70" spans="1:18" ht="3.75" customHeight="1">
      <c r="A70" s="321"/>
      <c r="B70" s="55"/>
      <c r="C70" s="67">
        <v>0</v>
      </c>
      <c r="D70" s="67">
        <v>0</v>
      </c>
      <c r="E70" s="67"/>
    </row>
    <row r="71" spans="1:18" s="33" customFormat="1">
      <c r="A71" s="321"/>
      <c r="B71" s="70" t="s">
        <v>36</v>
      </c>
      <c r="C71" s="71">
        <v>1616.84176</v>
      </c>
      <c r="D71" s="71">
        <v>0</v>
      </c>
      <c r="E71" s="71">
        <v>1616.84176</v>
      </c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</row>
    <row r="72" spans="1:18">
      <c r="A72" s="321"/>
      <c r="B72" s="69" t="s">
        <v>37</v>
      </c>
      <c r="C72" s="67">
        <v>1209.0772099999999</v>
      </c>
      <c r="D72" s="67">
        <v>0</v>
      </c>
      <c r="E72" s="67">
        <v>1209.0772099999999</v>
      </c>
    </row>
    <row r="73" spans="1:18">
      <c r="A73" s="321"/>
      <c r="B73" s="69" t="s">
        <v>38</v>
      </c>
      <c r="C73" s="67">
        <v>0</v>
      </c>
      <c r="D73" s="67">
        <v>0</v>
      </c>
      <c r="E73" s="67">
        <v>0</v>
      </c>
    </row>
    <row r="74" spans="1:18">
      <c r="A74" s="321"/>
      <c r="B74" s="69" t="s">
        <v>39</v>
      </c>
      <c r="C74" s="67">
        <v>407.76454999999999</v>
      </c>
      <c r="D74" s="67">
        <v>0</v>
      </c>
      <c r="E74" s="67">
        <v>407.76454999999999</v>
      </c>
    </row>
    <row r="75" spans="1:18" ht="6" customHeight="1">
      <c r="A75" s="321"/>
      <c r="B75" s="55"/>
      <c r="C75" s="67"/>
      <c r="D75" s="67"/>
      <c r="E75" s="67"/>
    </row>
    <row r="76" spans="1:18" s="33" customFormat="1">
      <c r="A76" s="321"/>
      <c r="B76" s="70" t="s">
        <v>40</v>
      </c>
      <c r="C76" s="71">
        <v>0</v>
      </c>
      <c r="D76" s="71">
        <v>0</v>
      </c>
      <c r="E76" s="71">
        <v>0</v>
      </c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</row>
    <row r="77" spans="1:18" ht="3.75" customHeight="1">
      <c r="A77" s="321"/>
      <c r="B77" s="55"/>
      <c r="C77" s="67"/>
      <c r="D77" s="67"/>
      <c r="E77" s="67"/>
    </row>
    <row r="78" spans="1:18" s="33" customFormat="1">
      <c r="A78" s="321"/>
      <c r="B78" s="70" t="s">
        <v>21</v>
      </c>
      <c r="C78" s="71">
        <v>0</v>
      </c>
      <c r="D78" s="71">
        <v>0</v>
      </c>
      <c r="E78" s="71">
        <v>0</v>
      </c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</row>
    <row r="79" spans="1:18" ht="3" customHeight="1">
      <c r="A79" s="321"/>
      <c r="B79" s="55"/>
      <c r="C79" s="67"/>
      <c r="D79" s="67"/>
      <c r="E79" s="67"/>
    </row>
    <row r="80" spans="1:18" s="33" customFormat="1">
      <c r="A80" s="321"/>
      <c r="B80" s="70" t="s">
        <v>41</v>
      </c>
      <c r="C80" s="71">
        <v>0</v>
      </c>
      <c r="D80" s="71">
        <v>0</v>
      </c>
      <c r="E80" s="71">
        <v>0</v>
      </c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</row>
    <row r="81" spans="1:18" ht="3" customHeight="1">
      <c r="A81" s="321"/>
      <c r="B81" s="70"/>
      <c r="C81" s="67"/>
      <c r="D81" s="67"/>
      <c r="E81" s="67"/>
    </row>
    <row r="82" spans="1:18" s="33" customFormat="1">
      <c r="A82" s="321"/>
      <c r="B82" s="65" t="s">
        <v>42</v>
      </c>
      <c r="C82" s="66">
        <v>8456.0976899999987</v>
      </c>
      <c r="D82" s="66">
        <v>0</v>
      </c>
      <c r="E82" s="66">
        <v>8456.0976899999987</v>
      </c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</row>
    <row r="83" spans="1:18" s="33" customFormat="1">
      <c r="A83" s="321"/>
      <c r="B83" s="70" t="s">
        <v>43</v>
      </c>
      <c r="C83" s="71">
        <v>0</v>
      </c>
      <c r="D83" s="71">
        <v>0</v>
      </c>
      <c r="E83" s="71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</row>
    <row r="84" spans="1:18">
      <c r="A84" s="321"/>
      <c r="B84" s="69" t="s">
        <v>44</v>
      </c>
      <c r="C84" s="67">
        <v>5911.2287999999999</v>
      </c>
      <c r="D84" s="67">
        <v>0</v>
      </c>
      <c r="E84" s="67">
        <v>5911.2287999999999</v>
      </c>
    </row>
    <row r="85" spans="1:18">
      <c r="A85" s="321"/>
      <c r="B85" s="69" t="s">
        <v>45</v>
      </c>
      <c r="C85" s="67">
        <v>124.06994999999999</v>
      </c>
      <c r="D85" s="67">
        <v>0</v>
      </c>
      <c r="E85" s="67">
        <v>124.06994999999999</v>
      </c>
    </row>
    <row r="86" spans="1:18">
      <c r="A86" s="321"/>
      <c r="B86" s="69" t="s">
        <v>46</v>
      </c>
      <c r="C86" s="67">
        <v>1637.65697</v>
      </c>
      <c r="D86" s="67">
        <v>0</v>
      </c>
      <c r="E86" s="67">
        <v>1637.65697</v>
      </c>
    </row>
    <row r="87" spans="1:18">
      <c r="A87" s="321"/>
      <c r="B87" s="69" t="s">
        <v>47</v>
      </c>
      <c r="C87" s="67">
        <v>2029.58269</v>
      </c>
      <c r="D87" s="67">
        <v>0</v>
      </c>
      <c r="E87" s="67">
        <v>2029.58269</v>
      </c>
    </row>
    <row r="88" spans="1:18">
      <c r="A88" s="321"/>
      <c r="B88" s="69" t="s">
        <v>48</v>
      </c>
      <c r="C88" s="67">
        <v>0</v>
      </c>
      <c r="D88" s="67">
        <v>0</v>
      </c>
      <c r="E88" s="67">
        <v>0</v>
      </c>
    </row>
    <row r="89" spans="1:18">
      <c r="A89" s="321"/>
      <c r="B89" s="69" t="s">
        <v>49</v>
      </c>
      <c r="C89" s="67">
        <v>-334.78952000000004</v>
      </c>
      <c r="D89" s="67">
        <v>89.053759999999997</v>
      </c>
      <c r="E89" s="67">
        <v>-245.73576000000003</v>
      </c>
    </row>
    <row r="90" spans="1:18" s="33" customFormat="1">
      <c r="A90" s="321"/>
      <c r="B90" s="65" t="s">
        <v>50</v>
      </c>
      <c r="C90" s="66">
        <v>9367.7488900000008</v>
      </c>
      <c r="D90" s="66">
        <v>89.053759999999997</v>
      </c>
      <c r="E90" s="66">
        <v>9456.8026500000014</v>
      </c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</row>
    <row r="91" spans="1:18" ht="6.75" customHeight="1">
      <c r="A91" s="321"/>
      <c r="B91" s="55"/>
      <c r="C91" s="67"/>
      <c r="D91" s="67"/>
      <c r="E91" s="67"/>
    </row>
    <row r="92" spans="1:18" s="33" customFormat="1">
      <c r="A92" s="321"/>
      <c r="B92" s="65" t="s">
        <v>51</v>
      </c>
      <c r="C92" s="66">
        <v>17823.846579999998</v>
      </c>
      <c r="D92" s="66">
        <v>89.053759999999997</v>
      </c>
      <c r="E92" s="66">
        <v>17912.900339999997</v>
      </c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</row>
    <row r="93" spans="1:18" ht="4.5" customHeight="1">
      <c r="A93" s="321"/>
      <c r="B93" s="77"/>
      <c r="C93" s="73"/>
      <c r="D93" s="73"/>
      <c r="E93" s="73"/>
    </row>
    <row r="94" spans="1:18">
      <c r="A94" s="321"/>
      <c r="B94" s="70" t="s">
        <v>52</v>
      </c>
      <c r="C94" s="71">
        <v>6695.35311</v>
      </c>
      <c r="D94" s="71">
        <v>32.89</v>
      </c>
      <c r="E94" s="71">
        <v>6728.2431100000003</v>
      </c>
    </row>
    <row r="95" spans="1:18">
      <c r="A95" s="321"/>
      <c r="B95" s="69" t="s">
        <v>53</v>
      </c>
      <c r="C95" s="67">
        <v>6695.35311</v>
      </c>
      <c r="D95" s="67">
        <v>32.89</v>
      </c>
      <c r="E95" s="67">
        <v>6728.2431100000003</v>
      </c>
    </row>
    <row r="96" spans="1:18">
      <c r="A96" s="321"/>
      <c r="B96" s="69" t="s">
        <v>54</v>
      </c>
      <c r="C96" s="67">
        <v>0</v>
      </c>
      <c r="D96" s="67">
        <v>0</v>
      </c>
      <c r="E96" s="67">
        <v>0</v>
      </c>
    </row>
    <row r="97" spans="1:5">
      <c r="A97" s="321"/>
      <c r="B97" s="69" t="s">
        <v>55</v>
      </c>
      <c r="C97" s="67">
        <v>0</v>
      </c>
      <c r="D97" s="67">
        <v>0</v>
      </c>
      <c r="E97" s="67">
        <v>0</v>
      </c>
    </row>
    <row r="98" spans="1:5">
      <c r="A98" s="321"/>
      <c r="B98" s="70" t="s">
        <v>56</v>
      </c>
      <c r="C98" s="71">
        <v>16727.80716</v>
      </c>
      <c r="D98" s="71">
        <v>0</v>
      </c>
      <c r="E98" s="71">
        <v>16727.80716</v>
      </c>
    </row>
    <row r="99" spans="1:5" ht="13.8" thickBot="1">
      <c r="A99" s="321"/>
      <c r="B99" s="78" t="s">
        <v>57</v>
      </c>
      <c r="C99" s="79">
        <v>121.33499999999999</v>
      </c>
      <c r="D99" s="79">
        <v>1599.3301899999999</v>
      </c>
      <c r="E99" s="79">
        <v>1720.6651899999999</v>
      </c>
    </row>
    <row r="100" spans="1:5">
      <c r="B100" s="35"/>
    </row>
    <row r="102" spans="1:5" s="44" customFormat="1"/>
    <row r="103" spans="1:5" s="44" customFormat="1"/>
    <row r="104" spans="1:5" s="44" customFormat="1"/>
    <row r="105" spans="1:5" s="44" customFormat="1"/>
    <row r="106" spans="1:5" s="44" customFormat="1"/>
    <row r="107" spans="1:5" s="44" customFormat="1"/>
    <row r="108" spans="1:5" s="44" customFormat="1"/>
    <row r="109" spans="1:5" s="44" customFormat="1"/>
    <row r="110" spans="1:5" s="44" customFormat="1"/>
    <row r="111" spans="1:5" s="44" customFormat="1"/>
    <row r="112" spans="1:5" s="44" customFormat="1"/>
    <row r="113" s="44" customFormat="1"/>
    <row r="114" s="44" customFormat="1"/>
    <row r="115" s="44" customFormat="1"/>
    <row r="116" s="44" customFormat="1"/>
    <row r="117" s="44" customFormat="1"/>
    <row r="118" s="44" customFormat="1"/>
    <row r="119" s="44" customFormat="1"/>
    <row r="120" s="44" customFormat="1"/>
    <row r="121" s="44" customFormat="1"/>
    <row r="122" s="44" customFormat="1"/>
    <row r="123" s="44" customFormat="1"/>
    <row r="124" s="44" customFormat="1"/>
    <row r="125" s="44" customFormat="1"/>
    <row r="126" s="44" customFormat="1"/>
    <row r="127" s="44" customFormat="1"/>
    <row r="128" s="44" customFormat="1"/>
    <row r="129" s="44" customFormat="1"/>
    <row r="130" s="44" customFormat="1"/>
    <row r="131" s="44" customFormat="1"/>
    <row r="132" s="44" customFormat="1"/>
    <row r="133" s="44" customFormat="1"/>
    <row r="134" s="44" customFormat="1"/>
    <row r="135" s="44" customFormat="1"/>
    <row r="136" s="44" customFormat="1"/>
    <row r="137" s="44" customFormat="1"/>
    <row r="138" s="44" customFormat="1"/>
    <row r="139" s="44" customFormat="1"/>
    <row r="140" s="44" customFormat="1"/>
    <row r="141" s="44" customFormat="1"/>
    <row r="142" s="44" customFormat="1"/>
    <row r="143" s="44" customFormat="1"/>
    <row r="144" s="44" customFormat="1"/>
    <row r="145" s="44" customFormat="1"/>
    <row r="146" s="44" customFormat="1"/>
    <row r="147" s="44" customFormat="1"/>
    <row r="148" s="44" customFormat="1"/>
    <row r="149" s="44" customFormat="1"/>
    <row r="150" s="44" customFormat="1"/>
    <row r="151" s="44" customFormat="1"/>
    <row r="152" s="44" customFormat="1"/>
    <row r="153" s="44" customFormat="1"/>
    <row r="154" s="44" customFormat="1"/>
    <row r="155" s="44" customFormat="1"/>
    <row r="156" s="44" customFormat="1"/>
    <row r="157" s="44" customFormat="1"/>
    <row r="158" s="44" customFormat="1"/>
    <row r="159" s="44" customFormat="1"/>
    <row r="160" s="44" customFormat="1"/>
    <row r="161" s="44" customFormat="1"/>
    <row r="162" s="44" customFormat="1"/>
    <row r="163" s="44" customFormat="1"/>
    <row r="164" s="44" customFormat="1"/>
    <row r="165" s="44" customFormat="1"/>
    <row r="166" s="44" customFormat="1"/>
    <row r="167" s="44" customFormat="1"/>
    <row r="168" s="44" customFormat="1"/>
    <row r="169" s="44" customFormat="1"/>
    <row r="170" s="44" customFormat="1"/>
    <row r="171" s="44" customFormat="1"/>
    <row r="172" s="44" customFormat="1"/>
    <row r="173" s="44" customFormat="1"/>
    <row r="174" s="44" customFormat="1"/>
    <row r="175" s="44" customFormat="1"/>
    <row r="176" s="44" customFormat="1"/>
    <row r="177" s="44" customFormat="1"/>
    <row r="178" s="44" customFormat="1"/>
    <row r="179" s="44" customFormat="1"/>
    <row r="180" s="44" customFormat="1"/>
    <row r="181" s="44" customFormat="1"/>
    <row r="182" s="44" customFormat="1"/>
    <row r="183" s="44" customFormat="1"/>
    <row r="184" s="44" customFormat="1"/>
    <row r="185" s="44" customFormat="1"/>
    <row r="186" s="44" customFormat="1"/>
    <row r="187" s="44" customFormat="1"/>
    <row r="188" s="44" customFormat="1"/>
    <row r="189" s="44" customFormat="1"/>
    <row r="190" s="44" customFormat="1"/>
    <row r="191" s="44" customFormat="1"/>
    <row r="192" s="44" customFormat="1"/>
    <row r="193" s="44" customFormat="1"/>
    <row r="194" s="44" customFormat="1"/>
    <row r="195" s="44" customFormat="1"/>
    <row r="196" s="44" customFormat="1"/>
    <row r="197" s="44" customFormat="1"/>
    <row r="198" s="44" customFormat="1"/>
    <row r="199" s="44" customFormat="1"/>
    <row r="200" s="44" customFormat="1"/>
    <row r="201" s="44" customFormat="1"/>
    <row r="202" s="44" customFormat="1"/>
    <row r="203" s="44" customFormat="1"/>
    <row r="204" s="44" customFormat="1"/>
    <row r="205" s="44" customFormat="1"/>
    <row r="206" s="44" customFormat="1"/>
    <row r="207" s="44" customFormat="1"/>
    <row r="208" s="44" customFormat="1"/>
    <row r="209" s="44" customFormat="1"/>
    <row r="210" s="44" customFormat="1"/>
    <row r="211" s="44" customFormat="1"/>
    <row r="212" s="44" customFormat="1"/>
    <row r="213" s="44" customFormat="1"/>
    <row r="214" s="44" customFormat="1"/>
    <row r="215" s="44" customFormat="1"/>
    <row r="216" s="44" customFormat="1"/>
    <row r="217" s="44" customFormat="1"/>
    <row r="218" s="44" customFormat="1"/>
    <row r="219" s="44" customFormat="1"/>
    <row r="220" s="44" customFormat="1"/>
    <row r="221" s="44" customFormat="1"/>
    <row r="222" s="44" customFormat="1"/>
    <row r="223" s="44" customFormat="1"/>
    <row r="224" s="44" customFormat="1"/>
    <row r="225" s="44" customFormat="1"/>
    <row r="226" s="44" customFormat="1"/>
    <row r="227" s="44" customFormat="1"/>
    <row r="228" s="44" customFormat="1"/>
    <row r="229" s="44" customFormat="1"/>
    <row r="230" s="44" customFormat="1"/>
    <row r="231" s="44" customFormat="1"/>
    <row r="232" s="44" customFormat="1"/>
    <row r="233" s="44" customFormat="1"/>
    <row r="234" s="44" customFormat="1"/>
    <row r="235" s="44" customFormat="1"/>
    <row r="236" s="44" customFormat="1"/>
    <row r="237" s="44" customFormat="1"/>
    <row r="238" s="44" customFormat="1"/>
    <row r="239" s="44" customFormat="1"/>
    <row r="240" s="44" customFormat="1"/>
    <row r="241" s="44" customFormat="1"/>
    <row r="242" s="44" customFormat="1"/>
    <row r="243" s="44" customFormat="1"/>
    <row r="244" s="44" customFormat="1"/>
  </sheetData>
  <mergeCells count="16">
    <mergeCell ref="B53:E53"/>
    <mergeCell ref="B54:B55"/>
    <mergeCell ref="C54:C55"/>
    <mergeCell ref="D54:D55"/>
    <mergeCell ref="E54:E55"/>
    <mergeCell ref="B52:E52"/>
    <mergeCell ref="B2:E2"/>
    <mergeCell ref="B4:E4"/>
    <mergeCell ref="B5:E5"/>
    <mergeCell ref="B6:B7"/>
    <mergeCell ref="C6:C7"/>
    <mergeCell ref="D6:D7"/>
    <mergeCell ref="E6:E7"/>
    <mergeCell ref="B50:E50"/>
    <mergeCell ref="B3:E3"/>
    <mergeCell ref="B51:E51"/>
  </mergeCells>
  <pageMargins left="0.75" right="0.75" top="1" bottom="1" header="0" footer="0"/>
  <pageSetup scale="83" orientation="portrait" r:id="rId1"/>
  <headerFooter alignWithMargins="0"/>
  <rowBreaks count="1" manualBreakCount="1">
    <brk id="48" min="1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3" tint="0.79998168889431442"/>
  </sheetPr>
  <dimension ref="A1:AI297"/>
  <sheetViews>
    <sheetView zoomScaleNormal="100" workbookViewId="0">
      <selection sqref="A1:XFD1"/>
    </sheetView>
  </sheetViews>
  <sheetFormatPr baseColWidth="10" defaultColWidth="11.44140625" defaultRowHeight="13.2"/>
  <cols>
    <col min="1" max="1" width="11.44140625" style="44"/>
    <col min="2" max="2" width="67.109375" style="34" customWidth="1"/>
    <col min="3" max="5" width="14.44140625" style="34" customWidth="1"/>
    <col min="6" max="35" width="11.44140625" style="44"/>
    <col min="36" max="16384" width="11.44140625" style="34"/>
  </cols>
  <sheetData>
    <row r="1" spans="1:35" s="44" customFormat="1">
      <c r="B1" s="47"/>
      <c r="C1" s="321"/>
      <c r="D1" s="288"/>
    </row>
    <row r="2" spans="1:35" ht="27.75" customHeight="1">
      <c r="B2" s="394" t="s">
        <v>253</v>
      </c>
      <c r="C2" s="394"/>
      <c r="D2" s="394"/>
      <c r="E2" s="394"/>
      <c r="F2" s="322"/>
      <c r="G2" s="322"/>
      <c r="H2" s="322"/>
      <c r="I2" s="322"/>
      <c r="J2" s="322"/>
      <c r="K2" s="322"/>
      <c r="L2" s="322"/>
      <c r="M2" s="322"/>
      <c r="N2" s="322"/>
    </row>
    <row r="3" spans="1:35" ht="27.75" customHeight="1">
      <c r="B3" s="400" t="s">
        <v>250</v>
      </c>
      <c r="C3" s="400"/>
      <c r="D3" s="400"/>
      <c r="E3" s="400"/>
      <c r="F3" s="322"/>
      <c r="G3" s="322"/>
      <c r="H3" s="322"/>
      <c r="I3" s="322"/>
      <c r="J3" s="322"/>
      <c r="K3" s="322"/>
      <c r="L3" s="322"/>
      <c r="M3" s="322"/>
      <c r="N3" s="322"/>
    </row>
    <row r="4" spans="1:35" ht="17.399999999999999">
      <c r="B4" s="393">
        <v>42551</v>
      </c>
      <c r="C4" s="393"/>
      <c r="D4" s="393"/>
      <c r="E4" s="393"/>
      <c r="F4" s="323"/>
      <c r="G4" s="323"/>
      <c r="H4" s="323"/>
      <c r="I4" s="323"/>
      <c r="J4" s="323"/>
      <c r="K4" s="323"/>
      <c r="L4" s="323"/>
      <c r="M4" s="323"/>
      <c r="N4" s="323"/>
    </row>
    <row r="5" spans="1:35" ht="16.5" customHeight="1" thickBot="1">
      <c r="B5" s="395" t="s">
        <v>204</v>
      </c>
      <c r="C5" s="395"/>
      <c r="D5" s="395"/>
      <c r="E5" s="395"/>
      <c r="F5" s="324"/>
      <c r="G5" s="324"/>
      <c r="H5" s="324"/>
      <c r="I5" s="324"/>
      <c r="J5" s="324"/>
      <c r="K5" s="324"/>
      <c r="L5" s="324"/>
      <c r="M5" s="324"/>
      <c r="N5" s="324"/>
    </row>
    <row r="6" spans="1:35">
      <c r="B6" s="396"/>
      <c r="C6" s="398" t="s">
        <v>205</v>
      </c>
      <c r="D6" s="398" t="s">
        <v>206</v>
      </c>
      <c r="E6" s="398" t="s">
        <v>170</v>
      </c>
    </row>
    <row r="7" spans="1:35">
      <c r="B7" s="397"/>
      <c r="C7" s="399"/>
      <c r="D7" s="399"/>
      <c r="E7" s="399"/>
    </row>
    <row r="8" spans="1:35" s="33" customFormat="1" ht="13.8">
      <c r="A8" s="321"/>
      <c r="B8" s="80" t="s">
        <v>59</v>
      </c>
      <c r="C8" s="63">
        <v>1290.8967600000001</v>
      </c>
      <c r="D8" s="63">
        <v>0</v>
      </c>
      <c r="E8" s="63">
        <v>1290.8967600000001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</row>
    <row r="9" spans="1:35" ht="13.8">
      <c r="A9" s="288"/>
      <c r="B9" s="69" t="s">
        <v>60</v>
      </c>
      <c r="C9" s="39">
        <v>25.77956</v>
      </c>
      <c r="D9" s="39">
        <v>0</v>
      </c>
      <c r="E9" s="39">
        <v>25.77956</v>
      </c>
    </row>
    <row r="10" spans="1:35" ht="13.8">
      <c r="A10" s="288"/>
      <c r="B10" s="69" t="s">
        <v>61</v>
      </c>
      <c r="C10" s="39">
        <v>0</v>
      </c>
      <c r="D10" s="39">
        <v>0</v>
      </c>
      <c r="E10" s="39">
        <v>0</v>
      </c>
    </row>
    <row r="11" spans="1:35" ht="13.8">
      <c r="A11" s="288"/>
      <c r="B11" s="69" t="s">
        <v>62</v>
      </c>
      <c r="C11" s="39">
        <v>1262.60016</v>
      </c>
      <c r="D11" s="39">
        <v>0</v>
      </c>
      <c r="E11" s="39">
        <v>1262.60016</v>
      </c>
    </row>
    <row r="12" spans="1:35" ht="13.8">
      <c r="A12" s="288"/>
      <c r="B12" s="69" t="s">
        <v>63</v>
      </c>
      <c r="C12" s="39">
        <v>2.5170400000000002</v>
      </c>
      <c r="D12" s="39">
        <v>0</v>
      </c>
      <c r="E12" s="39">
        <v>2.5170400000000002</v>
      </c>
    </row>
    <row r="13" spans="1:35" ht="6" customHeight="1">
      <c r="A13" s="288"/>
      <c r="B13" s="55"/>
      <c r="C13" s="39"/>
      <c r="D13" s="39"/>
      <c r="E13" s="39"/>
    </row>
    <row r="14" spans="1:35" s="33" customFormat="1" ht="13.8">
      <c r="A14" s="288"/>
      <c r="B14" s="65" t="s">
        <v>65</v>
      </c>
      <c r="C14" s="64">
        <v>235.14042999999998</v>
      </c>
      <c r="D14" s="64">
        <v>0</v>
      </c>
      <c r="E14" s="64">
        <v>235.14042999999998</v>
      </c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</row>
    <row r="15" spans="1:35" ht="13.8">
      <c r="A15" s="288"/>
      <c r="B15" s="69" t="s">
        <v>66</v>
      </c>
      <c r="C15" s="39">
        <v>230.70957000000001</v>
      </c>
      <c r="D15" s="39">
        <v>0</v>
      </c>
      <c r="E15" s="39">
        <v>230.70957000000001</v>
      </c>
      <c r="G15" s="47"/>
    </row>
    <row r="16" spans="1:35" ht="13.8">
      <c r="A16" s="288"/>
      <c r="B16" s="69" t="s">
        <v>67</v>
      </c>
      <c r="C16" s="39">
        <v>4.43086</v>
      </c>
      <c r="D16" s="39">
        <v>0</v>
      </c>
      <c r="E16" s="39">
        <v>4.43086</v>
      </c>
      <c r="G16" s="47"/>
    </row>
    <row r="17" spans="1:35" ht="13.8">
      <c r="A17" s="288"/>
      <c r="B17" s="69" t="s">
        <v>68</v>
      </c>
      <c r="C17" s="39">
        <v>0</v>
      </c>
      <c r="D17" s="39">
        <v>0</v>
      </c>
      <c r="E17" s="39">
        <v>0</v>
      </c>
      <c r="G17" s="47"/>
    </row>
    <row r="18" spans="1:35" ht="4.5" customHeight="1">
      <c r="A18" s="288"/>
      <c r="B18" s="55"/>
      <c r="C18" s="39"/>
      <c r="D18" s="39"/>
      <c r="E18" s="39"/>
    </row>
    <row r="19" spans="1:35" s="33" customFormat="1" ht="13.8">
      <c r="A19" s="288"/>
      <c r="B19" s="65" t="s">
        <v>69</v>
      </c>
      <c r="C19" s="64">
        <v>1055.7563300000002</v>
      </c>
      <c r="D19" s="64">
        <v>0</v>
      </c>
      <c r="E19" s="64">
        <v>1055.7563300000002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</row>
    <row r="20" spans="1:35" ht="6.75" customHeight="1">
      <c r="A20" s="288"/>
      <c r="B20" s="55"/>
      <c r="C20" s="39"/>
      <c r="D20" s="39"/>
      <c r="E20" s="39"/>
      <c r="G20" s="328"/>
    </row>
    <row r="21" spans="1:35" ht="13.8">
      <c r="A21" s="288"/>
      <c r="B21" s="69" t="s">
        <v>70</v>
      </c>
      <c r="C21" s="39">
        <v>0</v>
      </c>
      <c r="D21" s="39">
        <v>0</v>
      </c>
      <c r="E21" s="39">
        <v>0</v>
      </c>
    </row>
    <row r="22" spans="1:35" ht="13.8">
      <c r="A22" s="288"/>
      <c r="B22" s="69" t="s">
        <v>71</v>
      </c>
      <c r="C22" s="39">
        <v>0</v>
      </c>
      <c r="D22" s="39">
        <v>0</v>
      </c>
      <c r="E22" s="39">
        <v>0</v>
      </c>
    </row>
    <row r="23" spans="1:35" ht="13.8">
      <c r="A23" s="288"/>
      <c r="B23" s="69" t="s">
        <v>72</v>
      </c>
      <c r="C23" s="39">
        <v>205.09044</v>
      </c>
      <c r="D23" s="39">
        <v>0</v>
      </c>
      <c r="E23" s="39">
        <v>205.09044</v>
      </c>
    </row>
    <row r="24" spans="1:35" ht="13.8">
      <c r="A24" s="288"/>
      <c r="B24" s="69" t="s">
        <v>73</v>
      </c>
      <c r="C24" s="39">
        <v>-17.305540000000001</v>
      </c>
      <c r="D24" s="39">
        <v>0</v>
      </c>
      <c r="E24" s="39">
        <v>-17.305540000000001</v>
      </c>
    </row>
    <row r="25" spans="1:35" ht="3.75" customHeight="1">
      <c r="A25" s="288"/>
      <c r="B25" s="55"/>
      <c r="C25" s="39"/>
      <c r="D25" s="39"/>
      <c r="E25" s="39"/>
    </row>
    <row r="26" spans="1:35" s="33" customFormat="1" ht="13.8">
      <c r="A26" s="288"/>
      <c r="B26" s="65" t="s">
        <v>74</v>
      </c>
      <c r="C26" s="64">
        <v>867.97143000000005</v>
      </c>
      <c r="D26" s="64">
        <v>0</v>
      </c>
      <c r="E26" s="64">
        <v>867.97143000000005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</row>
    <row r="27" spans="1:35" ht="5.25" customHeight="1">
      <c r="A27" s="288"/>
      <c r="B27" s="55"/>
      <c r="C27" s="39"/>
      <c r="D27" s="39"/>
      <c r="E27" s="39"/>
    </row>
    <row r="28" spans="1:35" s="33" customFormat="1" ht="13.8">
      <c r="A28" s="288"/>
      <c r="B28" s="70" t="s">
        <v>75</v>
      </c>
      <c r="C28" s="38">
        <v>6.5007200000000003</v>
      </c>
      <c r="D28" s="38">
        <v>0</v>
      </c>
      <c r="E28" s="38">
        <v>6.5007200000000003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</row>
    <row r="29" spans="1:35" ht="13.8">
      <c r="A29" s="288"/>
      <c r="B29" s="69" t="s">
        <v>76</v>
      </c>
      <c r="C29" s="39">
        <v>4.6118800000000002</v>
      </c>
      <c r="D29" s="39">
        <v>0</v>
      </c>
      <c r="E29" s="39">
        <v>4.6118800000000002</v>
      </c>
    </row>
    <row r="30" spans="1:35" ht="13.8">
      <c r="A30" s="288"/>
      <c r="B30" s="69" t="s">
        <v>77</v>
      </c>
      <c r="C30" s="39">
        <v>1.8888399999999999</v>
      </c>
      <c r="D30" s="39">
        <v>0</v>
      </c>
      <c r="E30" s="39">
        <v>1.8888399999999999</v>
      </c>
    </row>
    <row r="31" spans="1:35" ht="6" customHeight="1">
      <c r="A31" s="288"/>
      <c r="B31" s="55"/>
      <c r="C31" s="39"/>
      <c r="D31" s="39"/>
      <c r="E31" s="39"/>
    </row>
    <row r="32" spans="1:35" s="33" customFormat="1" ht="13.8">
      <c r="A32" s="288"/>
      <c r="B32" s="70" t="s">
        <v>78</v>
      </c>
      <c r="C32" s="38">
        <v>8.5278600000000004</v>
      </c>
      <c r="D32" s="38">
        <v>0</v>
      </c>
      <c r="E32" s="38">
        <v>8.5278600000000004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</row>
    <row r="33" spans="1:35" ht="5.25" customHeight="1">
      <c r="A33" s="288"/>
      <c r="B33" s="55"/>
      <c r="C33" s="39"/>
      <c r="D33" s="39"/>
      <c r="E33" s="39"/>
    </row>
    <row r="34" spans="1:35" s="33" customFormat="1" ht="13.8">
      <c r="A34" s="288"/>
      <c r="B34" s="65" t="s">
        <v>79</v>
      </c>
      <c r="C34" s="64">
        <v>865.94429000000002</v>
      </c>
      <c r="D34" s="64">
        <v>0</v>
      </c>
      <c r="E34" s="64">
        <v>865.94429000000002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</row>
    <row r="35" spans="1:35" ht="3.75" customHeight="1">
      <c r="A35" s="288"/>
      <c r="B35" s="55"/>
      <c r="C35" s="39"/>
      <c r="D35" s="39"/>
      <c r="E35" s="39"/>
    </row>
    <row r="36" spans="1:35" s="33" customFormat="1" ht="13.8">
      <c r="A36" s="288"/>
      <c r="B36" s="70" t="s">
        <v>80</v>
      </c>
      <c r="C36" s="38">
        <v>855.24552000000006</v>
      </c>
      <c r="D36" s="38">
        <v>0</v>
      </c>
      <c r="E36" s="38">
        <v>855.24552000000006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</row>
    <row r="37" spans="1:35" ht="13.8">
      <c r="A37" s="288"/>
      <c r="B37" s="69" t="s">
        <v>81</v>
      </c>
      <c r="C37" s="39">
        <v>367.34753000000001</v>
      </c>
      <c r="D37" s="39">
        <v>0</v>
      </c>
      <c r="E37" s="39">
        <v>367.34753000000001</v>
      </c>
    </row>
    <row r="38" spans="1:35" ht="13.8">
      <c r="A38" s="288"/>
      <c r="B38" s="69" t="s">
        <v>82</v>
      </c>
      <c r="C38" s="39">
        <v>83.506179999999986</v>
      </c>
      <c r="D38" s="39">
        <v>0</v>
      </c>
      <c r="E38" s="39">
        <v>83.506179999999986</v>
      </c>
    </row>
    <row r="39" spans="1:35" ht="13.8">
      <c r="A39" s="288"/>
      <c r="B39" s="69" t="s">
        <v>83</v>
      </c>
      <c r="C39" s="39">
        <v>367.60478000000001</v>
      </c>
      <c r="D39" s="39">
        <v>0</v>
      </c>
      <c r="E39" s="39">
        <v>367.60478000000001</v>
      </c>
    </row>
    <row r="40" spans="1:35" ht="13.8">
      <c r="A40" s="288"/>
      <c r="B40" s="69" t="s">
        <v>84</v>
      </c>
      <c r="C40" s="39">
        <v>14.312809999999999</v>
      </c>
      <c r="D40" s="39">
        <v>0</v>
      </c>
      <c r="E40" s="39">
        <v>14.312809999999999</v>
      </c>
    </row>
    <row r="41" spans="1:35" ht="13.8">
      <c r="A41" s="288"/>
      <c r="B41" s="69" t="s">
        <v>85</v>
      </c>
      <c r="C41" s="39">
        <v>22.474220000000003</v>
      </c>
      <c r="D41" s="39">
        <v>0</v>
      </c>
      <c r="E41" s="39">
        <v>22.474220000000003</v>
      </c>
    </row>
    <row r="42" spans="1:35" ht="5.25" customHeight="1">
      <c r="A42" s="288"/>
      <c r="B42" s="55" t="s">
        <v>64</v>
      </c>
      <c r="C42" s="39"/>
      <c r="D42" s="39"/>
      <c r="E42" s="39"/>
    </row>
    <row r="43" spans="1:35" s="33" customFormat="1" ht="13.8">
      <c r="A43" s="288"/>
      <c r="B43" s="65" t="s">
        <v>86</v>
      </c>
      <c r="C43" s="64">
        <v>10.69877</v>
      </c>
      <c r="D43" s="64">
        <v>0</v>
      </c>
      <c r="E43" s="64">
        <v>10.69877</v>
      </c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</row>
    <row r="44" spans="1:35" ht="4.5" customHeight="1">
      <c r="A44" s="288"/>
      <c r="B44" s="55"/>
      <c r="C44" s="39"/>
      <c r="D44" s="39"/>
      <c r="E44" s="39"/>
    </row>
    <row r="45" spans="1:35" s="33" customFormat="1" ht="13.8">
      <c r="A45" s="288"/>
      <c r="B45" s="70" t="s">
        <v>87</v>
      </c>
      <c r="C45" s="38">
        <v>259.13274000000001</v>
      </c>
      <c r="D45" s="38">
        <v>0</v>
      </c>
      <c r="E45" s="38">
        <v>259.13274000000001</v>
      </c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</row>
    <row r="46" spans="1:35" ht="13.8">
      <c r="A46" s="288"/>
      <c r="B46" s="69" t="s">
        <v>88</v>
      </c>
      <c r="C46" s="39">
        <v>210</v>
      </c>
      <c r="D46" s="39">
        <v>0</v>
      </c>
      <c r="E46" s="39">
        <v>210</v>
      </c>
    </row>
    <row r="47" spans="1:35" ht="13.8">
      <c r="A47" s="288"/>
      <c r="B47" s="69" t="s">
        <v>89</v>
      </c>
      <c r="C47" s="39">
        <v>37.990209999999998</v>
      </c>
      <c r="D47" s="39">
        <v>0</v>
      </c>
      <c r="E47" s="39">
        <v>37.990209999999998</v>
      </c>
    </row>
    <row r="48" spans="1:35" ht="13.8">
      <c r="A48" s="288"/>
      <c r="B48" s="69" t="s">
        <v>90</v>
      </c>
      <c r="C48" s="39">
        <v>11.142530000000001</v>
      </c>
      <c r="D48" s="39">
        <v>0</v>
      </c>
      <c r="E48" s="39">
        <v>11.142530000000001</v>
      </c>
    </row>
    <row r="49" spans="1:35" ht="13.8">
      <c r="A49" s="288"/>
      <c r="B49" s="329" t="s">
        <v>213</v>
      </c>
      <c r="C49" s="39">
        <v>0</v>
      </c>
      <c r="D49" s="39">
        <v>0</v>
      </c>
      <c r="E49" s="39">
        <v>0</v>
      </c>
    </row>
    <row r="50" spans="1:35" ht="4.5" customHeight="1">
      <c r="A50" s="288"/>
      <c r="B50" s="55"/>
      <c r="C50" s="39"/>
      <c r="D50" s="39"/>
      <c r="E50" s="39"/>
    </row>
    <row r="51" spans="1:35" s="33" customFormat="1" ht="13.8">
      <c r="A51" s="288"/>
      <c r="B51" s="65" t="s">
        <v>91</v>
      </c>
      <c r="C51" s="64">
        <v>-248.43396999999999</v>
      </c>
      <c r="D51" s="64">
        <v>0</v>
      </c>
      <c r="E51" s="64">
        <v>-248.43396999999999</v>
      </c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</row>
    <row r="52" spans="1:35" ht="4.5" customHeight="1">
      <c r="A52" s="288"/>
      <c r="B52" s="55"/>
      <c r="C52" s="39"/>
      <c r="D52" s="39"/>
      <c r="E52" s="39"/>
    </row>
    <row r="53" spans="1:35" s="33" customFormat="1" ht="13.8">
      <c r="A53" s="288"/>
      <c r="B53" s="70" t="s">
        <v>92</v>
      </c>
      <c r="C53" s="38">
        <v>2.69821</v>
      </c>
      <c r="D53" s="38">
        <v>0</v>
      </c>
      <c r="E53" s="38">
        <v>2.69821</v>
      </c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</row>
    <row r="54" spans="1:35" ht="13.8">
      <c r="A54" s="288"/>
      <c r="B54" s="69" t="s">
        <v>93</v>
      </c>
      <c r="C54" s="39">
        <v>0</v>
      </c>
      <c r="D54" s="39">
        <v>0</v>
      </c>
      <c r="E54" s="39">
        <v>0</v>
      </c>
    </row>
    <row r="55" spans="1:35" ht="13.8">
      <c r="A55" s="288"/>
      <c r="B55" s="69" t="s">
        <v>94</v>
      </c>
      <c r="C55" s="39">
        <v>2.69821</v>
      </c>
      <c r="D55" s="39">
        <v>0</v>
      </c>
      <c r="E55" s="39">
        <v>2.69821</v>
      </c>
    </row>
    <row r="56" spans="1:35" ht="13.8">
      <c r="A56" s="288"/>
      <c r="B56" s="69" t="s">
        <v>95</v>
      </c>
      <c r="C56" s="39">
        <v>0</v>
      </c>
      <c r="D56" s="39">
        <v>0</v>
      </c>
      <c r="E56" s="39">
        <v>0</v>
      </c>
    </row>
    <row r="57" spans="1:35" ht="13.8">
      <c r="A57" s="288"/>
      <c r="B57" s="69" t="s">
        <v>96</v>
      </c>
      <c r="C57" s="39">
        <v>0</v>
      </c>
      <c r="D57" s="39">
        <v>0</v>
      </c>
      <c r="E57" s="39">
        <v>0</v>
      </c>
    </row>
    <row r="58" spans="1:35" ht="13.8">
      <c r="A58" s="288"/>
      <c r="B58" s="81" t="s">
        <v>97</v>
      </c>
      <c r="C58" s="39">
        <v>0</v>
      </c>
      <c r="D58" s="39">
        <v>0</v>
      </c>
      <c r="E58" s="39">
        <v>0</v>
      </c>
    </row>
    <row r="59" spans="1:35" ht="13.8">
      <c r="A59" s="288"/>
      <c r="B59" s="68" t="s">
        <v>98</v>
      </c>
      <c r="C59" s="64">
        <v>-245.73576</v>
      </c>
      <c r="D59" s="64">
        <v>0</v>
      </c>
      <c r="E59" s="64">
        <v>-245.73576</v>
      </c>
    </row>
    <row r="60" spans="1:35" ht="13.8">
      <c r="A60" s="288"/>
      <c r="B60" s="81" t="s">
        <v>99</v>
      </c>
      <c r="C60" s="39">
        <v>0</v>
      </c>
      <c r="D60" s="39">
        <v>0</v>
      </c>
      <c r="E60" s="39">
        <v>0</v>
      </c>
    </row>
    <row r="61" spans="1:35" ht="13.8">
      <c r="A61" s="288"/>
      <c r="B61" s="81" t="s">
        <v>100</v>
      </c>
      <c r="C61" s="39">
        <v>0</v>
      </c>
      <c r="D61" s="39">
        <v>0</v>
      </c>
      <c r="E61" s="39">
        <v>0</v>
      </c>
    </row>
    <row r="62" spans="1:35" s="33" customFormat="1" ht="14.4" thickBot="1">
      <c r="A62" s="288"/>
      <c r="B62" s="78" t="s">
        <v>101</v>
      </c>
      <c r="C62" s="62">
        <v>-245.73576</v>
      </c>
      <c r="D62" s="62">
        <v>0</v>
      </c>
      <c r="E62" s="62">
        <v>-245.73576</v>
      </c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</row>
    <row r="63" spans="1:35">
      <c r="A63" s="288"/>
      <c r="B63" s="35"/>
    </row>
    <row r="64" spans="1:35" s="44" customFormat="1">
      <c r="A64" s="288"/>
    </row>
    <row r="65" spans="1:1" s="44" customFormat="1">
      <c r="A65" s="288"/>
    </row>
    <row r="66" spans="1:1" s="44" customFormat="1">
      <c r="A66" s="288"/>
    </row>
    <row r="67" spans="1:1" s="44" customFormat="1">
      <c r="A67" s="288"/>
    </row>
    <row r="68" spans="1:1" s="44" customFormat="1">
      <c r="A68" s="288"/>
    </row>
    <row r="69" spans="1:1" s="44" customFormat="1">
      <c r="A69" s="288"/>
    </row>
    <row r="70" spans="1:1" s="44" customFormat="1">
      <c r="A70" s="288"/>
    </row>
    <row r="71" spans="1:1" s="44" customFormat="1">
      <c r="A71" s="288"/>
    </row>
    <row r="72" spans="1:1" s="44" customFormat="1">
      <c r="A72" s="288"/>
    </row>
    <row r="73" spans="1:1" s="44" customFormat="1">
      <c r="A73" s="288"/>
    </row>
    <row r="74" spans="1:1" s="44" customFormat="1">
      <c r="A74" s="288"/>
    </row>
    <row r="75" spans="1:1" s="44" customFormat="1">
      <c r="A75" s="288"/>
    </row>
    <row r="76" spans="1:1" s="44" customFormat="1">
      <c r="A76" s="288"/>
    </row>
    <row r="77" spans="1:1" s="44" customFormat="1">
      <c r="A77" s="288"/>
    </row>
    <row r="78" spans="1:1" s="44" customFormat="1">
      <c r="A78" s="288"/>
    </row>
    <row r="79" spans="1:1" s="44" customFormat="1">
      <c r="A79" s="288"/>
    </row>
    <row r="80" spans="1:1" s="44" customFormat="1">
      <c r="A80" s="288"/>
    </row>
    <row r="81" spans="1:1" s="44" customFormat="1">
      <c r="A81" s="288"/>
    </row>
    <row r="82" spans="1:1" s="44" customFormat="1">
      <c r="A82" s="288"/>
    </row>
    <row r="83" spans="1:1" s="44" customFormat="1">
      <c r="A83" s="288"/>
    </row>
    <row r="84" spans="1:1" s="44" customFormat="1">
      <c r="A84" s="288"/>
    </row>
    <row r="85" spans="1:1" s="44" customFormat="1">
      <c r="A85" s="288"/>
    </row>
    <row r="86" spans="1:1" s="44" customFormat="1">
      <c r="A86" s="288"/>
    </row>
    <row r="87" spans="1:1" s="44" customFormat="1">
      <c r="A87" s="288"/>
    </row>
    <row r="88" spans="1:1" s="44" customFormat="1">
      <c r="A88" s="288"/>
    </row>
    <row r="89" spans="1:1" s="44" customFormat="1">
      <c r="A89" s="288"/>
    </row>
    <row r="90" spans="1:1" s="44" customFormat="1">
      <c r="A90" s="288"/>
    </row>
    <row r="91" spans="1:1" s="44" customFormat="1">
      <c r="A91" s="288"/>
    </row>
    <row r="92" spans="1:1" s="44" customFormat="1">
      <c r="A92" s="288"/>
    </row>
    <row r="93" spans="1:1" s="44" customFormat="1">
      <c r="A93" s="288"/>
    </row>
    <row r="94" spans="1:1" s="44" customFormat="1">
      <c r="A94" s="288"/>
    </row>
    <row r="95" spans="1:1" s="44" customFormat="1">
      <c r="A95" s="288"/>
    </row>
    <row r="96" spans="1:1" s="44" customFormat="1">
      <c r="A96" s="288"/>
    </row>
    <row r="97" spans="1:1" s="44" customFormat="1">
      <c r="A97" s="288"/>
    </row>
    <row r="98" spans="1:1" s="44" customFormat="1">
      <c r="A98" s="288"/>
    </row>
    <row r="99" spans="1:1" s="44" customFormat="1">
      <c r="A99" s="288"/>
    </row>
    <row r="100" spans="1:1" s="44" customFormat="1">
      <c r="A100" s="288"/>
    </row>
    <row r="101" spans="1:1" s="44" customFormat="1">
      <c r="A101" s="288"/>
    </row>
    <row r="102" spans="1:1" s="44" customFormat="1">
      <c r="A102" s="288"/>
    </row>
    <row r="103" spans="1:1" s="44" customFormat="1">
      <c r="A103" s="288"/>
    </row>
    <row r="104" spans="1:1" s="44" customFormat="1">
      <c r="A104" s="288"/>
    </row>
    <row r="105" spans="1:1" s="44" customFormat="1">
      <c r="A105" s="288"/>
    </row>
    <row r="106" spans="1:1" s="44" customFormat="1">
      <c r="A106" s="288"/>
    </row>
    <row r="107" spans="1:1" s="44" customFormat="1">
      <c r="A107" s="288"/>
    </row>
    <row r="108" spans="1:1" s="44" customFormat="1">
      <c r="A108" s="288"/>
    </row>
    <row r="109" spans="1:1" s="44" customFormat="1">
      <c r="A109" s="288"/>
    </row>
    <row r="110" spans="1:1" s="44" customFormat="1">
      <c r="A110" s="288"/>
    </row>
    <row r="111" spans="1:1" s="44" customFormat="1">
      <c r="A111" s="288"/>
    </row>
    <row r="112" spans="1:1" s="44" customFormat="1">
      <c r="A112" s="288"/>
    </row>
    <row r="113" spans="1:1" s="44" customFormat="1">
      <c r="A113" s="288"/>
    </row>
    <row r="114" spans="1:1" s="44" customFormat="1">
      <c r="A114" s="288"/>
    </row>
    <row r="115" spans="1:1" s="44" customFormat="1">
      <c r="A115" s="288"/>
    </row>
    <row r="116" spans="1:1" s="44" customFormat="1">
      <c r="A116" s="288"/>
    </row>
    <row r="117" spans="1:1" s="44" customFormat="1">
      <c r="A117" s="288"/>
    </row>
    <row r="118" spans="1:1" s="44" customFormat="1">
      <c r="A118" s="288"/>
    </row>
    <row r="119" spans="1:1" s="44" customFormat="1">
      <c r="A119" s="288"/>
    </row>
    <row r="120" spans="1:1" s="44" customFormat="1">
      <c r="A120" s="288"/>
    </row>
    <row r="121" spans="1:1" s="44" customFormat="1">
      <c r="A121" s="288"/>
    </row>
    <row r="122" spans="1:1" s="44" customFormat="1">
      <c r="A122" s="288"/>
    </row>
    <row r="123" spans="1:1" s="44" customFormat="1">
      <c r="A123" s="288"/>
    </row>
    <row r="124" spans="1:1" s="44" customFormat="1">
      <c r="A124" s="288"/>
    </row>
    <row r="125" spans="1:1" s="44" customFormat="1">
      <c r="A125" s="288"/>
    </row>
    <row r="126" spans="1:1" s="44" customFormat="1">
      <c r="A126" s="288"/>
    </row>
    <row r="127" spans="1:1" s="44" customFormat="1">
      <c r="A127" s="288"/>
    </row>
    <row r="128" spans="1:1" s="44" customFormat="1">
      <c r="A128" s="288"/>
    </row>
    <row r="129" spans="1:1" s="44" customFormat="1">
      <c r="A129" s="288"/>
    </row>
    <row r="130" spans="1:1" s="44" customFormat="1">
      <c r="A130" s="288"/>
    </row>
    <row r="131" spans="1:1" s="44" customFormat="1">
      <c r="A131" s="288"/>
    </row>
    <row r="132" spans="1:1" s="44" customFormat="1">
      <c r="A132" s="288"/>
    </row>
    <row r="133" spans="1:1" s="44" customFormat="1">
      <c r="A133" s="288"/>
    </row>
    <row r="134" spans="1:1" s="44" customFormat="1">
      <c r="A134" s="288"/>
    </row>
    <row r="135" spans="1:1" s="44" customFormat="1">
      <c r="A135" s="288"/>
    </row>
    <row r="136" spans="1:1" s="44" customFormat="1">
      <c r="A136" s="288"/>
    </row>
    <row r="137" spans="1:1" s="44" customFormat="1">
      <c r="A137" s="288"/>
    </row>
    <row r="138" spans="1:1" s="44" customFormat="1">
      <c r="A138" s="288"/>
    </row>
    <row r="139" spans="1:1" s="44" customFormat="1">
      <c r="A139" s="288"/>
    </row>
    <row r="140" spans="1:1" s="44" customFormat="1">
      <c r="A140" s="288"/>
    </row>
    <row r="141" spans="1:1" s="44" customFormat="1">
      <c r="A141" s="288"/>
    </row>
    <row r="142" spans="1:1" s="44" customFormat="1">
      <c r="A142" s="288"/>
    </row>
    <row r="143" spans="1:1" s="44" customFormat="1">
      <c r="A143" s="288"/>
    </row>
    <row r="144" spans="1:1" s="44" customFormat="1">
      <c r="A144" s="288"/>
    </row>
    <row r="145" spans="1:1" s="44" customFormat="1">
      <c r="A145" s="288"/>
    </row>
    <row r="146" spans="1:1" s="44" customFormat="1">
      <c r="A146" s="288"/>
    </row>
    <row r="147" spans="1:1" s="44" customFormat="1">
      <c r="A147" s="288"/>
    </row>
    <row r="148" spans="1:1" s="44" customFormat="1">
      <c r="A148" s="288"/>
    </row>
    <row r="149" spans="1:1" s="44" customFormat="1">
      <c r="A149" s="288"/>
    </row>
    <row r="150" spans="1:1" s="44" customFormat="1">
      <c r="A150" s="288"/>
    </row>
    <row r="151" spans="1:1" s="44" customFormat="1">
      <c r="A151" s="288"/>
    </row>
    <row r="152" spans="1:1" s="44" customFormat="1">
      <c r="A152" s="288"/>
    </row>
    <row r="153" spans="1:1" s="44" customFormat="1">
      <c r="A153" s="288"/>
    </row>
    <row r="154" spans="1:1" s="44" customFormat="1">
      <c r="A154" s="288"/>
    </row>
    <row r="155" spans="1:1" s="44" customFormat="1">
      <c r="A155" s="288"/>
    </row>
    <row r="156" spans="1:1" s="44" customFormat="1">
      <c r="A156" s="288"/>
    </row>
    <row r="157" spans="1:1" s="44" customFormat="1">
      <c r="A157" s="288"/>
    </row>
    <row r="158" spans="1:1" s="44" customFormat="1">
      <c r="A158" s="288"/>
    </row>
    <row r="159" spans="1:1" s="44" customFormat="1">
      <c r="A159" s="288"/>
    </row>
    <row r="160" spans="1:1" s="44" customFormat="1">
      <c r="A160" s="288"/>
    </row>
    <row r="161" spans="1:1" s="44" customFormat="1">
      <c r="A161" s="288"/>
    </row>
    <row r="162" spans="1:1" s="44" customFormat="1">
      <c r="A162" s="288"/>
    </row>
    <row r="163" spans="1:1" s="44" customFormat="1">
      <c r="A163" s="288"/>
    </row>
    <row r="164" spans="1:1" s="44" customFormat="1">
      <c r="A164" s="288"/>
    </row>
    <row r="165" spans="1:1" s="44" customFormat="1">
      <c r="A165" s="288"/>
    </row>
    <row r="166" spans="1:1" s="44" customFormat="1">
      <c r="A166" s="288"/>
    </row>
    <row r="167" spans="1:1" s="44" customFormat="1">
      <c r="A167" s="288"/>
    </row>
    <row r="168" spans="1:1" s="44" customFormat="1">
      <c r="A168" s="288"/>
    </row>
    <row r="169" spans="1:1" s="44" customFormat="1">
      <c r="A169" s="288"/>
    </row>
    <row r="170" spans="1:1" s="44" customFormat="1">
      <c r="A170" s="288"/>
    </row>
    <row r="171" spans="1:1" s="44" customFormat="1">
      <c r="A171" s="288"/>
    </row>
    <row r="172" spans="1:1" s="44" customFormat="1">
      <c r="A172" s="288"/>
    </row>
    <row r="173" spans="1:1" s="44" customFormat="1">
      <c r="A173" s="288"/>
    </row>
    <row r="174" spans="1:1" s="44" customFormat="1">
      <c r="A174" s="288"/>
    </row>
    <row r="175" spans="1:1" s="44" customFormat="1">
      <c r="A175" s="288"/>
    </row>
    <row r="176" spans="1:1" s="44" customFormat="1">
      <c r="A176" s="288"/>
    </row>
    <row r="177" spans="1:1" s="44" customFormat="1">
      <c r="A177" s="288"/>
    </row>
    <row r="178" spans="1:1" s="44" customFormat="1">
      <c r="A178" s="288"/>
    </row>
    <row r="179" spans="1:1" s="44" customFormat="1">
      <c r="A179" s="288"/>
    </row>
    <row r="180" spans="1:1" s="44" customFormat="1">
      <c r="A180" s="288"/>
    </row>
    <row r="181" spans="1:1" s="44" customFormat="1">
      <c r="A181" s="288"/>
    </row>
    <row r="182" spans="1:1" s="44" customFormat="1">
      <c r="A182" s="288"/>
    </row>
    <row r="183" spans="1:1" s="44" customFormat="1">
      <c r="A183" s="288"/>
    </row>
    <row r="184" spans="1:1" s="44" customFormat="1">
      <c r="A184" s="288"/>
    </row>
    <row r="185" spans="1:1" s="44" customFormat="1">
      <c r="A185" s="288"/>
    </row>
    <row r="186" spans="1:1" s="44" customFormat="1">
      <c r="A186" s="288"/>
    </row>
    <row r="187" spans="1:1" s="44" customFormat="1">
      <c r="A187" s="288"/>
    </row>
    <row r="188" spans="1:1" s="44" customFormat="1">
      <c r="A188" s="288"/>
    </row>
    <row r="189" spans="1:1" s="44" customFormat="1">
      <c r="A189" s="288"/>
    </row>
    <row r="190" spans="1:1" s="44" customFormat="1">
      <c r="A190" s="288"/>
    </row>
    <row r="191" spans="1:1" s="44" customFormat="1">
      <c r="A191" s="288"/>
    </row>
    <row r="192" spans="1:1" s="44" customFormat="1">
      <c r="A192" s="288"/>
    </row>
    <row r="193" s="44" customFormat="1"/>
    <row r="194" s="44" customFormat="1"/>
    <row r="195" s="44" customFormat="1"/>
    <row r="196" s="44" customFormat="1"/>
    <row r="197" s="44" customFormat="1"/>
    <row r="198" s="44" customFormat="1"/>
    <row r="199" s="44" customFormat="1"/>
    <row r="200" s="44" customFormat="1"/>
    <row r="201" s="44" customFormat="1"/>
    <row r="202" s="44" customFormat="1"/>
    <row r="203" s="44" customFormat="1"/>
    <row r="204" s="44" customFormat="1"/>
    <row r="205" s="44" customFormat="1"/>
    <row r="206" s="44" customFormat="1"/>
    <row r="207" s="44" customFormat="1"/>
    <row r="208" s="44" customFormat="1"/>
    <row r="209" s="44" customFormat="1"/>
    <row r="210" s="44" customFormat="1"/>
    <row r="211" s="44" customFormat="1"/>
    <row r="212" s="44" customFormat="1"/>
    <row r="213" s="44" customFormat="1"/>
    <row r="214" s="44" customFormat="1"/>
    <row r="215" s="44" customFormat="1"/>
    <row r="216" s="44" customFormat="1"/>
    <row r="217" s="44" customFormat="1"/>
    <row r="218" s="44" customFormat="1"/>
    <row r="219" s="44" customFormat="1"/>
    <row r="220" s="44" customFormat="1"/>
    <row r="221" s="44" customFormat="1"/>
    <row r="222" s="44" customFormat="1"/>
    <row r="223" s="44" customFormat="1"/>
    <row r="224" s="44" customFormat="1"/>
    <row r="225" s="44" customFormat="1"/>
    <row r="226" s="44" customFormat="1"/>
    <row r="227" s="44" customFormat="1"/>
    <row r="228" s="44" customFormat="1"/>
    <row r="229" s="44" customFormat="1"/>
    <row r="230" s="44" customFormat="1"/>
    <row r="231" s="44" customFormat="1"/>
    <row r="232" s="44" customFormat="1"/>
    <row r="233" s="44" customFormat="1"/>
    <row r="234" s="44" customFormat="1"/>
    <row r="235" s="44" customFormat="1"/>
    <row r="236" s="44" customFormat="1"/>
    <row r="237" s="44" customFormat="1"/>
    <row r="238" s="44" customFormat="1"/>
    <row r="239" s="44" customFormat="1"/>
    <row r="240" s="44" customFormat="1"/>
    <row r="241" s="44" customFormat="1"/>
    <row r="242" s="44" customFormat="1"/>
    <row r="243" s="44" customFormat="1"/>
    <row r="244" s="44" customFormat="1"/>
    <row r="245" s="44" customFormat="1"/>
    <row r="246" s="44" customFormat="1"/>
    <row r="247" s="44" customFormat="1"/>
    <row r="248" s="44" customFormat="1"/>
    <row r="249" s="44" customFormat="1"/>
    <row r="250" s="44" customFormat="1"/>
    <row r="251" s="44" customFormat="1"/>
    <row r="252" s="44" customFormat="1"/>
    <row r="253" s="44" customFormat="1"/>
    <row r="254" s="44" customFormat="1"/>
    <row r="255" s="44" customFormat="1"/>
    <row r="256" s="44" customFormat="1"/>
    <row r="257" s="44" customFormat="1"/>
    <row r="258" s="44" customFormat="1"/>
    <row r="259" s="44" customFormat="1"/>
    <row r="260" s="44" customFormat="1"/>
    <row r="261" s="44" customFormat="1"/>
    <row r="262" s="44" customFormat="1"/>
    <row r="263" s="44" customFormat="1"/>
    <row r="264" s="44" customFormat="1"/>
    <row r="265" s="44" customFormat="1"/>
    <row r="266" s="44" customFormat="1"/>
    <row r="267" s="44" customFormat="1"/>
    <row r="268" s="44" customFormat="1"/>
    <row r="269" s="44" customFormat="1"/>
    <row r="270" s="44" customFormat="1"/>
    <row r="271" s="44" customFormat="1"/>
    <row r="272" s="44" customFormat="1"/>
    <row r="273" s="44" customFormat="1"/>
    <row r="274" s="44" customFormat="1"/>
    <row r="275" s="44" customFormat="1"/>
    <row r="276" s="44" customFormat="1"/>
    <row r="277" s="44" customFormat="1"/>
    <row r="278" s="44" customFormat="1"/>
    <row r="279" s="44" customFormat="1"/>
    <row r="280" s="44" customFormat="1"/>
    <row r="281" s="44" customFormat="1"/>
    <row r="282" s="44" customFormat="1"/>
    <row r="283" s="44" customFormat="1"/>
    <row r="284" s="44" customFormat="1"/>
    <row r="285" s="44" customFormat="1"/>
    <row r="286" s="44" customFormat="1"/>
    <row r="287" s="44" customFormat="1"/>
    <row r="288" s="44" customFormat="1"/>
    <row r="289" s="44" customFormat="1"/>
    <row r="290" s="44" customFormat="1"/>
    <row r="291" s="44" customFormat="1"/>
    <row r="292" s="44" customFormat="1"/>
    <row r="293" s="44" customFormat="1"/>
    <row r="294" s="44" customFormat="1"/>
    <row r="295" s="44" customFormat="1"/>
    <row r="296" s="44" customFormat="1"/>
    <row r="297" s="44" customFormat="1"/>
  </sheetData>
  <mergeCells count="8">
    <mergeCell ref="B2:E2"/>
    <mergeCell ref="B4:E4"/>
    <mergeCell ref="B5:E5"/>
    <mergeCell ref="B6:B7"/>
    <mergeCell ref="C6:C7"/>
    <mergeCell ref="D6:D7"/>
    <mergeCell ref="E6:E7"/>
    <mergeCell ref="B3:E3"/>
  </mergeCells>
  <pageMargins left="0.75" right="0.75" top="1" bottom="1" header="0" footer="0"/>
  <pageSetup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3" tint="0.79998168889431442"/>
  </sheetPr>
  <dimension ref="A1:AL184"/>
  <sheetViews>
    <sheetView tabSelected="1" view="pageBreakPreview" zoomScaleNormal="100" zoomScaleSheetLayoutView="100" workbookViewId="0">
      <selection activeCell="B13" sqref="B13"/>
    </sheetView>
  </sheetViews>
  <sheetFormatPr baseColWidth="10" defaultColWidth="11.44140625" defaultRowHeight="13.2"/>
  <cols>
    <col min="1" max="1" width="72.5546875" style="34" customWidth="1"/>
    <col min="2" max="2" width="17.6640625" style="34" customWidth="1"/>
    <col min="3" max="3" width="20.44140625" style="34" bestFit="1" customWidth="1"/>
    <col min="4" max="38" width="11.44140625" style="44"/>
    <col min="39" max="16384" width="11.44140625" style="34"/>
  </cols>
  <sheetData>
    <row r="1" spans="1:38" s="44" customFormat="1">
      <c r="A1" s="47"/>
    </row>
    <row r="2" spans="1:38" ht="27.75" customHeight="1">
      <c r="A2" s="403" t="s">
        <v>251</v>
      </c>
      <c r="B2" s="403"/>
      <c r="C2" s="403"/>
      <c r="D2" s="322"/>
      <c r="E2" s="322"/>
      <c r="F2" s="322"/>
      <c r="G2" s="322"/>
      <c r="H2" s="322"/>
      <c r="I2" s="322"/>
      <c r="J2" s="322"/>
      <c r="K2" s="322"/>
    </row>
    <row r="3" spans="1:38" ht="27.75" customHeight="1">
      <c r="A3" s="400" t="s">
        <v>250</v>
      </c>
      <c r="B3" s="400"/>
      <c r="C3" s="400"/>
      <c r="D3" s="322"/>
      <c r="E3" s="322"/>
      <c r="F3" s="322"/>
      <c r="G3" s="322"/>
      <c r="H3" s="322"/>
      <c r="I3" s="322"/>
      <c r="J3" s="322"/>
      <c r="K3" s="322"/>
    </row>
    <row r="4" spans="1:38" ht="18" thickBot="1">
      <c r="A4" s="404">
        <v>42551</v>
      </c>
      <c r="B4" s="404"/>
      <c r="C4" s="404"/>
      <c r="D4" s="348"/>
      <c r="E4" s="323"/>
      <c r="F4" s="323"/>
      <c r="G4" s="323"/>
      <c r="H4" s="323"/>
      <c r="I4" s="323"/>
      <c r="J4" s="323"/>
      <c r="K4" s="323"/>
    </row>
    <row r="5" spans="1:38" ht="12.75" customHeight="1">
      <c r="A5" s="41"/>
      <c r="B5" s="40"/>
    </row>
    <row r="6" spans="1:38" s="33" customFormat="1">
      <c r="A6" s="36" t="s">
        <v>214</v>
      </c>
      <c r="B6" s="50"/>
      <c r="C6" s="50"/>
      <c r="D6" s="349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</row>
    <row r="7" spans="1:38" ht="13.8">
      <c r="A7" s="43" t="s">
        <v>227</v>
      </c>
      <c r="B7" s="42">
        <v>3.1042227891948775</v>
      </c>
      <c r="C7" s="42"/>
      <c r="D7" s="328"/>
    </row>
    <row r="8" spans="1:38" ht="13.8">
      <c r="A8" s="43" t="s">
        <v>215</v>
      </c>
      <c r="B8" s="42">
        <v>1.1201782551281074</v>
      </c>
      <c r="C8" s="42"/>
      <c r="D8" s="350"/>
    </row>
    <row r="9" spans="1:38" ht="13.8">
      <c r="A9" s="37"/>
      <c r="B9" s="42"/>
      <c r="C9" s="39"/>
    </row>
    <row r="10" spans="1:38" ht="13.8">
      <c r="A10" s="36" t="s">
        <v>216</v>
      </c>
      <c r="B10" s="42"/>
      <c r="C10" s="39"/>
    </row>
    <row r="11" spans="1:38" ht="12.75" customHeight="1">
      <c r="A11" s="43" t="s">
        <v>217</v>
      </c>
      <c r="B11" s="42">
        <v>3.3355155635547584E-2</v>
      </c>
      <c r="C11" s="42"/>
      <c r="D11" s="45"/>
    </row>
    <row r="12" spans="1:38" ht="13.8">
      <c r="A12" s="43" t="s">
        <v>218</v>
      </c>
      <c r="B12" s="42">
        <v>0.14787896553602004</v>
      </c>
      <c r="C12" s="42"/>
      <c r="D12" s="45"/>
    </row>
    <row r="13" spans="1:38" ht="13.8">
      <c r="A13" s="43" t="s">
        <v>235</v>
      </c>
      <c r="B13" s="42">
        <v>0.38725546441736775</v>
      </c>
      <c r="C13" s="42"/>
      <c r="D13" s="45"/>
    </row>
    <row r="14" spans="1:38" ht="13.5" customHeight="1">
      <c r="A14" s="43" t="s">
        <v>249</v>
      </c>
      <c r="B14" s="42">
        <v>0.73062059644681432</v>
      </c>
      <c r="C14" s="42"/>
      <c r="D14" s="45"/>
    </row>
    <row r="15" spans="1:38" s="33" customFormat="1" ht="13.8">
      <c r="B15" s="48"/>
      <c r="C15" s="38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</row>
    <row r="16" spans="1:38" ht="12.75" customHeight="1">
      <c r="A16" s="36" t="s">
        <v>219</v>
      </c>
      <c r="B16" s="42"/>
      <c r="C16" s="39"/>
      <c r="D16" s="328"/>
    </row>
    <row r="17" spans="1:38" ht="13.8">
      <c r="A17" s="43" t="s">
        <v>229</v>
      </c>
      <c r="B17" s="42">
        <v>25.50120724786019</v>
      </c>
      <c r="C17" s="39"/>
    </row>
    <row r="18" spans="1:38" ht="13.8">
      <c r="A18" s="43" t="s">
        <v>232</v>
      </c>
      <c r="B18" s="42">
        <v>61.608541281826348</v>
      </c>
      <c r="C18" s="39"/>
    </row>
    <row r="19" spans="1:38" ht="13.8">
      <c r="A19" s="43" t="s">
        <v>230</v>
      </c>
      <c r="B19" s="42">
        <v>21.313408088426574</v>
      </c>
      <c r="C19" s="39"/>
    </row>
    <row r="20" spans="1:38" ht="13.8">
      <c r="A20" s="43" t="s">
        <v>233</v>
      </c>
      <c r="B20" s="42">
        <v>84.146834072322079</v>
      </c>
      <c r="C20" s="39"/>
    </row>
    <row r="21" spans="1:38" ht="13.8">
      <c r="A21" s="43" t="s">
        <v>231</v>
      </c>
      <c r="B21" s="42">
        <v>74.497644144860885</v>
      </c>
      <c r="C21" s="39"/>
    </row>
    <row r="22" spans="1:38" ht="12" customHeight="1">
      <c r="A22" s="43" t="s">
        <v>220</v>
      </c>
      <c r="B22" s="42">
        <v>908.30447761904759</v>
      </c>
      <c r="C22" s="39"/>
    </row>
    <row r="23" spans="1:38" ht="12" customHeight="1">
      <c r="A23" s="43" t="s">
        <v>221</v>
      </c>
      <c r="B23" s="42">
        <v>30.298108610478359</v>
      </c>
      <c r="C23" s="39"/>
    </row>
    <row r="24" spans="1:38" ht="5.25" customHeight="1">
      <c r="A24" s="37"/>
      <c r="B24" s="42"/>
      <c r="C24" s="39"/>
    </row>
    <row r="25" spans="1:38" s="33" customFormat="1" ht="13.8">
      <c r="A25" s="36" t="s">
        <v>222</v>
      </c>
      <c r="B25" s="48"/>
      <c r="C25" s="38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</row>
    <row r="26" spans="1:38" ht="13.8">
      <c r="A26" s="43" t="s">
        <v>223</v>
      </c>
      <c r="B26" s="42">
        <v>-5.0092924705506743</v>
      </c>
      <c r="C26" s="42"/>
    </row>
    <row r="27" spans="1:38" ht="13.8">
      <c r="A27" s="43" t="s">
        <v>224</v>
      </c>
      <c r="B27" s="42">
        <v>-2.6806437931115998</v>
      </c>
      <c r="C27" s="42"/>
    </row>
    <row r="28" spans="1:38" ht="6" customHeight="1">
      <c r="A28" s="37"/>
      <c r="B28" s="42"/>
      <c r="C28" s="39"/>
    </row>
    <row r="29" spans="1:38" s="33" customFormat="1" ht="13.8">
      <c r="A29" s="36" t="s">
        <v>225</v>
      </c>
      <c r="B29" s="48"/>
      <c r="C29" s="38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</row>
    <row r="30" spans="1:38" ht="11.25" customHeight="1">
      <c r="A30" s="43" t="s">
        <v>226</v>
      </c>
      <c r="B30" s="42">
        <v>33.340000000000003</v>
      </c>
      <c r="C30" s="39"/>
    </row>
    <row r="31" spans="1:38" s="33" customFormat="1" ht="13.8">
      <c r="A31" s="37"/>
      <c r="B31" s="38"/>
      <c r="C31" s="4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</row>
    <row r="32" spans="1:38">
      <c r="A32" s="36" t="s">
        <v>254</v>
      </c>
    </row>
    <row r="33" spans="1:3" ht="13.8">
      <c r="A33" s="56" t="s">
        <v>247</v>
      </c>
      <c r="B33" s="330">
        <v>100</v>
      </c>
    </row>
    <row r="34" spans="1:3" ht="13.8">
      <c r="A34" s="56" t="s">
        <v>255</v>
      </c>
      <c r="B34" s="49">
        <v>0</v>
      </c>
    </row>
    <row r="35" spans="1:3">
      <c r="A35" s="55"/>
    </row>
    <row r="36" spans="1:3" ht="13.8">
      <c r="A36" s="36" t="s">
        <v>234</v>
      </c>
      <c r="B36" s="39"/>
    </row>
    <row r="37" spans="1:3" ht="13.8">
      <c r="A37" s="43" t="s">
        <v>171</v>
      </c>
      <c r="B37" s="49">
        <v>21</v>
      </c>
    </row>
    <row r="38" spans="1:3" ht="13.8">
      <c r="A38" s="43" t="s">
        <v>172</v>
      </c>
      <c r="B38" s="49">
        <v>1796</v>
      </c>
    </row>
    <row r="39" spans="1:3" ht="14.4" thickBot="1">
      <c r="A39" s="52" t="s">
        <v>202</v>
      </c>
      <c r="B39" s="53">
        <v>5755.781314685315</v>
      </c>
      <c r="C39" s="54"/>
    </row>
    <row r="40" spans="1:3" ht="12.75" customHeight="1">
      <c r="A40" s="51" t="s">
        <v>256</v>
      </c>
    </row>
    <row r="41" spans="1:3">
      <c r="A41" s="51" t="s">
        <v>257</v>
      </c>
    </row>
    <row r="42" spans="1:3" s="44" customFormat="1"/>
    <row r="43" spans="1:3" s="44" customFormat="1"/>
    <row r="44" spans="1:3" s="44" customFormat="1"/>
    <row r="45" spans="1:3" s="44" customFormat="1"/>
    <row r="46" spans="1:3" s="44" customFormat="1"/>
    <row r="47" spans="1:3" s="44" customFormat="1"/>
    <row r="48" spans="1:3" s="44" customFormat="1"/>
    <row r="49" s="44" customFormat="1"/>
    <row r="50" s="44" customFormat="1"/>
    <row r="51" s="44" customFormat="1"/>
    <row r="52" s="44" customFormat="1"/>
    <row r="53" s="44" customFormat="1"/>
    <row r="54" s="44" customFormat="1"/>
    <row r="55" s="44" customFormat="1"/>
    <row r="56" s="44" customFormat="1"/>
    <row r="57" s="44" customFormat="1"/>
    <row r="58" s="44" customFormat="1"/>
    <row r="59" s="44" customFormat="1"/>
    <row r="60" s="44" customFormat="1"/>
    <row r="61" s="44" customFormat="1"/>
    <row r="62" s="44" customFormat="1"/>
    <row r="63" s="44" customFormat="1"/>
    <row r="64" s="44" customFormat="1"/>
    <row r="65" s="44" customFormat="1"/>
    <row r="66" s="44" customFormat="1"/>
    <row r="67" s="44" customFormat="1"/>
    <row r="68" s="44" customFormat="1"/>
    <row r="69" s="44" customFormat="1"/>
    <row r="70" s="44" customFormat="1"/>
    <row r="71" s="44" customFormat="1"/>
    <row r="72" s="44" customFormat="1"/>
    <row r="73" s="44" customFormat="1"/>
    <row r="74" s="44" customFormat="1"/>
    <row r="75" s="44" customFormat="1"/>
    <row r="76" s="44" customFormat="1"/>
    <row r="77" s="44" customFormat="1"/>
    <row r="78" s="44" customFormat="1"/>
    <row r="79" s="44" customFormat="1"/>
    <row r="80" s="44" customFormat="1"/>
    <row r="81" s="44" customFormat="1"/>
    <row r="82" s="44" customFormat="1"/>
    <row r="83" s="44" customFormat="1"/>
    <row r="84" s="44" customFormat="1"/>
    <row r="85" s="44" customFormat="1"/>
    <row r="86" s="44" customFormat="1"/>
    <row r="87" s="44" customFormat="1"/>
    <row r="88" s="44" customFormat="1"/>
    <row r="89" s="44" customFormat="1"/>
    <row r="90" s="44" customFormat="1"/>
    <row r="91" s="44" customFormat="1"/>
    <row r="92" s="44" customFormat="1"/>
    <row r="93" s="44" customFormat="1"/>
    <row r="94" s="44" customFormat="1"/>
    <row r="95" s="44" customFormat="1"/>
    <row r="96" s="44" customFormat="1"/>
    <row r="97" s="44" customFormat="1"/>
    <row r="98" s="44" customFormat="1"/>
    <row r="99" s="44" customFormat="1"/>
    <row r="100" s="44" customFormat="1"/>
    <row r="101" s="44" customFormat="1"/>
    <row r="102" s="44" customFormat="1"/>
    <row r="103" s="44" customFormat="1"/>
    <row r="104" s="44" customFormat="1"/>
    <row r="105" s="44" customFormat="1"/>
    <row r="106" s="44" customFormat="1"/>
    <row r="107" s="44" customFormat="1"/>
    <row r="108" s="44" customFormat="1"/>
    <row r="109" s="44" customFormat="1"/>
    <row r="110" s="44" customFormat="1"/>
    <row r="111" s="44" customFormat="1"/>
    <row r="112" s="44" customFormat="1"/>
    <row r="113" s="44" customFormat="1"/>
    <row r="114" s="44" customFormat="1"/>
    <row r="115" s="44" customFormat="1"/>
    <row r="116" s="44" customFormat="1"/>
    <row r="117" s="44" customFormat="1"/>
    <row r="118" s="44" customFormat="1"/>
    <row r="119" s="44" customFormat="1"/>
    <row r="120" s="44" customFormat="1"/>
    <row r="121" s="44" customFormat="1"/>
    <row r="122" s="44" customFormat="1"/>
    <row r="123" s="44" customFormat="1"/>
    <row r="124" s="44" customFormat="1"/>
    <row r="125" s="44" customFormat="1"/>
    <row r="126" s="44" customFormat="1"/>
    <row r="127" s="44" customFormat="1"/>
    <row r="128" s="44" customFormat="1"/>
    <row r="129" s="44" customFormat="1"/>
    <row r="130" s="44" customFormat="1"/>
    <row r="131" s="44" customFormat="1"/>
    <row r="132" s="44" customFormat="1"/>
    <row r="133" s="44" customFormat="1"/>
    <row r="134" s="44" customFormat="1"/>
    <row r="135" s="44" customFormat="1"/>
    <row r="136" s="44" customFormat="1"/>
    <row r="137" s="44" customFormat="1"/>
    <row r="138" s="44" customFormat="1"/>
    <row r="139" s="44" customFormat="1"/>
    <row r="140" s="44" customFormat="1"/>
    <row r="141" s="44" customFormat="1"/>
    <row r="142" s="44" customFormat="1"/>
    <row r="143" s="44" customFormat="1"/>
    <row r="144" s="44" customFormat="1"/>
    <row r="145" s="44" customFormat="1"/>
    <row r="146" s="44" customFormat="1"/>
    <row r="147" s="44" customFormat="1"/>
    <row r="148" s="44" customFormat="1"/>
    <row r="149" s="44" customFormat="1"/>
    <row r="150" s="44" customFormat="1"/>
    <row r="151" s="44" customFormat="1"/>
    <row r="152" s="44" customFormat="1"/>
    <row r="153" s="44" customFormat="1"/>
    <row r="154" s="44" customFormat="1"/>
    <row r="155" s="44" customFormat="1"/>
    <row r="156" s="44" customFormat="1"/>
    <row r="157" s="44" customFormat="1"/>
    <row r="158" s="44" customFormat="1"/>
    <row r="159" s="44" customFormat="1"/>
    <row r="160" s="44" customFormat="1"/>
    <row r="161" s="44" customFormat="1"/>
    <row r="162" s="44" customFormat="1"/>
    <row r="163" s="44" customFormat="1"/>
    <row r="164" s="44" customFormat="1"/>
    <row r="165" s="44" customFormat="1"/>
    <row r="166" s="44" customFormat="1"/>
    <row r="167" s="44" customFormat="1"/>
    <row r="168" s="44" customFormat="1"/>
    <row r="169" s="44" customFormat="1"/>
    <row r="170" s="44" customFormat="1"/>
    <row r="171" s="44" customFormat="1"/>
    <row r="172" s="44" customFormat="1"/>
    <row r="173" s="44" customFormat="1"/>
    <row r="174" s="44" customFormat="1"/>
    <row r="175" s="44" customFormat="1"/>
    <row r="176" s="44" customFormat="1"/>
    <row r="177" s="44" customFormat="1"/>
    <row r="178" s="44" customFormat="1"/>
    <row r="179" s="44" customFormat="1"/>
    <row r="180" s="44" customFormat="1"/>
    <row r="181" s="44" customFormat="1"/>
    <row r="182" s="44" customFormat="1"/>
    <row r="183" s="44" customFormat="1"/>
    <row r="184" s="44" customFormat="1"/>
  </sheetData>
  <mergeCells count="3">
    <mergeCell ref="A2:C2"/>
    <mergeCell ref="A4:C4"/>
    <mergeCell ref="A3:C3"/>
  </mergeCells>
  <pageMargins left="0.74803149606299213" right="0.74803149606299213" top="0.98425196850393704" bottom="0.98425196850393704" header="0" footer="0"/>
  <pageSetup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Input</vt:lpstr>
      <vt:lpstr>Resumen</vt:lpstr>
      <vt:lpstr>bg_coop</vt:lpstr>
      <vt:lpstr>eg_coop</vt:lpstr>
      <vt:lpstr>Ind_Fin</vt:lpstr>
      <vt:lpstr>bg_coop!Área_de_impresión</vt:lpstr>
      <vt:lpstr>eg_coop!Área_de_impresión</vt:lpstr>
      <vt:lpstr>Ind_Fin!Área_de_impresión</vt:lpstr>
      <vt:lpstr>Resumen!Área_de_impresión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asiscont</dc:creator>
  <cp:lastModifiedBy>Hubert Luque Peralta</cp:lastModifiedBy>
  <cp:lastPrinted>2015-09-30T13:32:15Z</cp:lastPrinted>
  <dcterms:created xsi:type="dcterms:W3CDTF">2011-07-15T20:44:07Z</dcterms:created>
  <dcterms:modified xsi:type="dcterms:W3CDTF">2018-05-03T19:59:33Z</dcterms:modified>
</cp:coreProperties>
</file>