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690" windowWidth="28035" windowHeight="12015" activeTab="0"/>
  </bookViews>
  <sheets>
    <sheet name="Retiros 25%|AFP-sexo-edad act" sheetId="5" r:id="rId1"/>
    <sheet name="Retiros 25%|AFP-sexo-edad ret" sheetId="7" r:id="rId2"/>
    <sheet name="Retiros25%| Evol Número" sheetId="6" r:id="rId3"/>
    <sheet name="Retiros 25%|Evol Monto 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'[8]Intru'!$247:$247</definedName>
    <definedName name="Cartera_AFP">'[10]Montos Set'!$A$1:$K$80</definedName>
    <definedName name="Cartera_SemActual">#REF!</definedName>
    <definedName name="Cartera_SemAnterior">#REF!</definedName>
    <definedName name="CartxInstru">'[11]Intru'!$5:$353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'[8]Intru'!$155:$155</definedName>
    <definedName name="unionvida">#REF!</definedName>
    <definedName name="uno">#REF!</definedName>
    <definedName name="UV">'[17]CD3'!$M$9</definedName>
    <definedName name="Valor_Cuota1">'[28]Valor Cuota'!$3:$7</definedName>
    <definedName name="Valor_Cuota2">'[28]Valor Cuota'!$11:$16</definedName>
    <definedName name="Valor_cuota3">'[28]Valor Cuota'!$19:$24</definedName>
    <definedName name="VC_Rentab">'[29]CD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<sst xmlns="http://schemas.openxmlformats.org/spreadsheetml/2006/main" count="117" uniqueCount="45">
  <si>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</si>
  <si>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</si>
  <si>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</si>
  <si>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</si>
  <si>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</si>
  <si>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</si>
  <si>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</si>
  <si>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</si>
  <si>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</si>
  <si>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</si>
  <si>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</si>
  <si>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</si>
  <si>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</si>
  <si>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</si>
  <si>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</si>
  <si>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</si>
  <si>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</si>
  <si>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</si>
  <si>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</si>
  <si>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Total SPP</t>
  </si>
  <si>
    <t>Hombres</t>
  </si>
  <si>
    <t>Mujeres</t>
  </si>
  <si>
    <t>Rango de Edad (%)</t>
  </si>
  <si>
    <t>(1) Los datos corresponden al número de afiliados activos que retiraron hasta el 25% de su CIC para financiar la cuota inicial o amortizar un crédito hipotecario para la compra de una primera vivienda según lo establecido en las leyes N° 30425 y N° 30478 y la Resolución SBS N° 3663-2016.</t>
  </si>
  <si>
    <t>(2)  La distribución de afiliados por rango de edad se realizó sobre la base de su edad a la fecha en la cuál se realizó el desembolso del retiro.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</si>
  <si>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</si>
  <si>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</si>
  <si>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</si>
  <si>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</si>
  <si>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</si>
  <si>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</si>
  <si>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Monto</t>
  </si>
  <si>
    <t>(1) La información corresponde al monto retirado de las CIC  para financiar la cuota inicial de un crédito hipotecario para primera vivienda o para amortizarlo, según lo establecido en las leyes N° 30425 y N° 30478.</t>
  </si>
  <si>
    <t>AFP / Finalidad del Retiro</t>
  </si>
  <si>
    <t xml:space="preserve">(1) La información corresponde al número de afiliados activos que retiraron hasta el 25% de su Cuenta Individual de Capitalización (CIC) para financiar la cuota inicial o amortizar un crédito hipotecario para la compra de una primera vivienda, según lo establecido en las leyes N° 30425 y N° 30478. 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</si>
  <si>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</si>
  <si>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</si>
  <si>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Rango de Edad Actual</t>
  </si>
  <si>
    <t>Rango de Edad a la Fecha del Retiro</t>
  </si>
  <si>
    <t>(2) La distribución de afiliados por rango de edad se realizó sobre la base de su edad a la fecha en la que se generó la información.</t>
  </si>
  <si>
    <t>(Millones de Soles)</t>
  </si>
  <si>
    <t>Número de Afiliados Activos que Retiraron hasta el 25% de su Cuenta Individual de Capitalización para la compra de Primer Inmueble según AFP, Sexo y Edad Actual</t>
  </si>
  <si>
    <t>Número de Afiliados Activos que Retiraron hasta el 25% de su Cuenta Individual de Capitalización para la compra de Primer Inmueble según según AFP, Sexo y Edad al Retiro</t>
  </si>
  <si>
    <t>Flujo mensual de Afiliados que Retiraron hasta el 25% de su Cuenta Individual de Capitalización para la Compra de Primer Inmueble según AFP (1)</t>
  </si>
  <si>
    <t>Monto mensual de Retiros de las Cuentas Individuales de Capitalización para la compra de Primer Inmueble según AFP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</si>
</sst>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0.0"/>
    <numFmt numFmtId="166" formatCode="&quot;Al &quot;dd&quot; de &quot;mmmm&quot; de &quot;yyyy"/>
    <numFmt numFmtId="167" formatCode="_ * #\ ###\ ###_ ;_ * \-#\ ###\ ###_ ;_ * &quot;-&quot;??_ ;_ @_ "/>
    <numFmt numFmtId="168" formatCode="_ * #\ ###\ ###_ ;_ * \-#\ ###\ ###_ ;_ * &quot;-&quot;?_ ;_ @_ "/>
    <numFmt numFmtId="169" formatCode="0.0%"/>
    <numFmt numFmtId="170" formatCode="mmm\-yyyy"/>
    <numFmt numFmtId="171" formatCode="\$#.00"/>
    <numFmt numFmtId="172" formatCode="_([$€-2]\ * #,##0.00_);_([$€-2]\ * \(#,##0.00\);_([$€-2]\ * &quot;-&quot;??_)"/>
    <numFmt numFmtId="173" formatCode="_-* #,##0.00\ [$€]_-;\-* #,##0.00\ [$€]_-;_-* &quot;-&quot;??\ [$€]_-;_-@_-"/>
    <numFmt numFmtId="174" formatCode="_([$€-2]\ * #.##0.00_);_([$€-2]\ * \(#.##0.00\);_([$€-2]\ * &quot;-&quot;??_)"/>
    <numFmt numFmtId="175" formatCode="#.00"/>
    <numFmt numFmtId="176" formatCode="_-* #,##0.00_-;\-* #,##0.00_-;_-* &quot;-&quot;??_-;_-@_-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0.0_ ;\-0.0\ "/>
    <numFmt numFmtId="190" formatCode="#,##0.0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8"/>
      <name val="Univers (WN)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9"/>
      <color indexed="8"/>
      <name val="Arial Narrow"/>
      <family val="2"/>
    </font>
    <font>
      <sz val="9"/>
      <name val="Univers (WN)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39" fillId="0" borderId="0">
      <alignment/>
      <protection locked="0"/>
    </xf>
    <xf numFmtId="171" fontId="39" fillId="0" borderId="0">
      <alignment/>
      <protection locked="0"/>
    </xf>
    <xf numFmtId="42" fontId="1" fillId="0" borderId="0" applyFont="0" applyFill="0" applyBorder="0" applyAlignment="0" applyProtection="0"/>
    <xf numFmtId="4" fontId="39" fillId="0" borderId="0">
      <alignment/>
      <protection locked="0"/>
    </xf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9" borderId="0" applyNumberFormat="0" applyBorder="0" applyAlignment="0" applyProtection="0"/>
    <xf numFmtId="0" fontId="0" fillId="7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8" borderId="0" applyNumberFormat="0" applyBorder="0" applyAlignment="0" applyProtection="0"/>
    <xf numFmtId="0" fontId="0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30" fillId="15" borderId="0" applyNumberFormat="0" applyBorder="0" applyAlignment="0" applyProtection="0"/>
    <xf numFmtId="0" fontId="0" fillId="7" borderId="0" applyNumberFormat="0" applyBorder="0" applyAlignment="0" applyProtection="0"/>
    <xf numFmtId="0" fontId="31" fillId="16" borderId="0" applyNumberFormat="0" applyBorder="0" applyAlignment="0" applyProtection="0"/>
    <xf numFmtId="0" fontId="10" fillId="11" borderId="0" applyNumberFormat="0" applyBorder="0" applyAlignment="0" applyProtection="0"/>
    <xf numFmtId="0" fontId="31" fillId="5" borderId="0" applyNumberFormat="0" applyBorder="0" applyAlignment="0" applyProtection="0"/>
    <xf numFmtId="0" fontId="10" fillId="17" borderId="0" applyNumberFormat="0" applyBorder="0" applyAlignment="0" applyProtection="0"/>
    <xf numFmtId="0" fontId="31" fillId="13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4" borderId="0" applyNumberFormat="0" applyBorder="0" applyAlignment="0" applyProtection="0"/>
    <xf numFmtId="0" fontId="31" fillId="19" borderId="0" applyNumberFormat="0" applyBorder="0" applyAlignment="0" applyProtection="0"/>
    <xf numFmtId="0" fontId="10" fillId="11" borderId="0" applyNumberFormat="0" applyBorder="0" applyAlignment="0" applyProtection="0"/>
    <xf numFmtId="0" fontId="31" fillId="20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13" fillId="0" borderId="0">
      <alignment/>
      <protection/>
    </xf>
    <xf numFmtId="0" fontId="6" fillId="23" borderId="3" applyNumberFormat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0">
      <alignment/>
      <protection locked="0"/>
    </xf>
    <xf numFmtId="0" fontId="13" fillId="0" borderId="6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17" borderId="0" applyNumberFormat="0" applyBorder="0" applyAlignment="0" applyProtection="0"/>
    <xf numFmtId="0" fontId="10" fillId="26" borderId="0" applyNumberFormat="0" applyBorder="0" applyAlignment="0" applyProtection="0"/>
    <xf numFmtId="0" fontId="42" fillId="9" borderId="1" applyNumberFormat="0" applyAlignment="0" applyProtection="0"/>
    <xf numFmtId="0" fontId="4" fillId="14" borderId="2" applyNumberFormat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4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46" fillId="0" borderId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6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5" fontId="39" fillId="0" borderId="0">
      <alignment/>
      <protection locked="0"/>
    </xf>
    <xf numFmtId="175" fontId="39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>
      <alignment/>
      <protection locked="0"/>
    </xf>
    <xf numFmtId="0" fontId="50" fillId="0" borderId="0" applyNumberFormat="0" applyFill="0" applyBorder="0" applyAlignment="0" applyProtection="0"/>
    <xf numFmtId="0" fontId="49" fillId="0" borderId="0">
      <alignment/>
      <protection locked="0"/>
    </xf>
    <xf numFmtId="0" fontId="51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3" fillId="4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5" fillId="14" borderId="0" applyNumberFormat="0" applyBorder="0" applyAlignment="0" applyProtection="0"/>
    <xf numFmtId="0" fontId="56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7" borderId="8" applyNumberFormat="0" applyFont="0" applyAlignment="0" applyProtection="0"/>
    <xf numFmtId="0" fontId="30" fillId="31" borderId="9" applyNumberFormat="0" applyFont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58" fillId="21" borderId="10" applyNumberFormat="0" applyAlignment="0" applyProtection="0"/>
    <xf numFmtId="0" fontId="5" fillId="22" borderId="1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9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</cellStyleXfs>
  <cellXfs count="170">
    <xf numFmtId="0" fontId="0" fillId="0" borderId="0" xfId="0"/>
    <xf numFmtId="168" fontId="21" fillId="32" borderId="0" xfId="21" applyNumberFormat="1" applyFont="1" applyFill="1" applyBorder="1" applyAlignment="1">
      <alignment vertical="center"/>
      <protection/>
    </xf>
    <xf numFmtId="168" fontId="21" fillId="32" borderId="22" xfId="21" applyNumberFormat="1" applyFont="1" applyFill="1" applyBorder="1" applyAlignment="1">
      <alignment vertical="center"/>
      <protection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24" fillId="0" borderId="0" xfId="20" applyFont="1" applyFill="1" applyBorder="1" applyAlignment="1">
      <alignment horizontal="centerContinuous" vertical="center" wrapText="1"/>
      <protection/>
    </xf>
    <xf numFmtId="0" fontId="23" fillId="0" borderId="0" xfId="20" applyFont="1" applyFill="1" applyBorder="1" applyAlignment="1">
      <alignment horizontal="centerContinuous" vertical="center" wrapText="1"/>
      <protection/>
    </xf>
    <xf numFmtId="0" fontId="23" fillId="0" borderId="0" xfId="20" applyFont="1" applyFill="1" applyBorder="1" applyAlignment="1">
      <alignment vertical="center"/>
      <protection/>
    </xf>
    <xf numFmtId="166" fontId="12" fillId="32" borderId="0" xfId="22" applyNumberFormat="1" applyFont="1" applyFill="1" applyBorder="1" applyAlignment="1">
      <alignment horizontal="centerContinuous" vertical="center"/>
      <protection/>
    </xf>
    <xf numFmtId="16" fontId="14" fillId="0" borderId="0" xfId="20" applyNumberFormat="1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vertical="center"/>
      <protection/>
    </xf>
    <xf numFmtId="0" fontId="24" fillId="0" borderId="23" xfId="20" applyFont="1" applyFill="1" applyBorder="1" applyAlignment="1">
      <alignment horizontal="centerContinuous" vertical="center"/>
      <protection/>
    </xf>
    <xf numFmtId="0" fontId="15" fillId="0" borderId="24" xfId="20" applyFont="1" applyFill="1" applyBorder="1" applyAlignment="1">
      <alignment horizontal="centerContinuous" vertical="center"/>
      <protection/>
    </xf>
    <xf numFmtId="0" fontId="16" fillId="0" borderId="0" xfId="22" applyFont="1" applyFill="1" applyAlignment="1">
      <alignment horizontal="center"/>
      <protection/>
    </xf>
    <xf numFmtId="167" fontId="16" fillId="0" borderId="25" xfId="22" applyNumberFormat="1" applyFont="1" applyFill="1" applyBorder="1" applyAlignment="1">
      <alignment horizontal="center" vertical="center"/>
      <protection/>
    </xf>
    <xf numFmtId="167" fontId="16" fillId="0" borderId="25" xfId="22" applyNumberFormat="1" applyFont="1" applyFill="1" applyBorder="1" applyAlignment="1">
      <alignment horizontal="center"/>
      <protection/>
    </xf>
    <xf numFmtId="0" fontId="16" fillId="0" borderId="25" xfId="22" applyFont="1" applyFill="1" applyBorder="1" applyAlignment="1">
      <alignment horizontal="center"/>
      <protection/>
    </xf>
    <xf numFmtId="0" fontId="16" fillId="0" borderId="0" xfId="22" applyFont="1" applyFill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168" fontId="19" fillId="32" borderId="0" xfId="22" applyNumberFormat="1" applyFont="1" applyFill="1" applyAlignment="1">
      <alignment vertical="center"/>
      <protection/>
    </xf>
    <xf numFmtId="0" fontId="20" fillId="0" borderId="0" xfId="22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left" vertical="center"/>
      <protection/>
    </xf>
    <xf numFmtId="0" fontId="21" fillId="0" borderId="22" xfId="22" applyFont="1" applyFill="1" applyBorder="1" applyAlignment="1">
      <alignment horizontal="left" vertical="center"/>
      <protection/>
    </xf>
    <xf numFmtId="0" fontId="19" fillId="0" borderId="0" xfId="22" applyFont="1" applyFill="1" applyBorder="1" applyAlignment="1">
      <alignment horizontal="left" vertical="center"/>
      <protection/>
    </xf>
    <xf numFmtId="0" fontId="23" fillId="0" borderId="0" xfId="22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21" fillId="0" borderId="0" xfId="20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0" fontId="22" fillId="0" borderId="22" xfId="20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vertical="center"/>
      <protection/>
    </xf>
    <xf numFmtId="0" fontId="23" fillId="0" borderId="23" xfId="20" applyFont="1" applyFill="1" applyBorder="1" applyAlignment="1">
      <alignment horizontal="center" vertical="center"/>
      <protection/>
    </xf>
    <xf numFmtId="0" fontId="23" fillId="0" borderId="23" xfId="20" applyFont="1" applyFill="1" applyBorder="1" applyAlignment="1">
      <alignment horizontal="right" vertical="center"/>
      <protection/>
    </xf>
    <xf numFmtId="0" fontId="20" fillId="0" borderId="0" xfId="20" applyFont="1" applyFill="1" applyBorder="1" applyAlignment="1">
      <alignment horizontal="lef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170" fontId="16" fillId="0" borderId="26" xfId="22" applyNumberFormat="1" applyFont="1" applyFill="1" applyBorder="1" applyAlignment="1">
      <alignment horizontal="centerContinuous" vertical="center"/>
      <protection/>
    </xf>
    <xf numFmtId="0" fontId="23" fillId="0" borderId="26" xfId="20" applyFont="1" applyFill="1" applyBorder="1" applyAlignment="1">
      <alignment horizontal="centerContinuous" vertical="center"/>
      <protection/>
    </xf>
    <xf numFmtId="170" fontId="16" fillId="0" borderId="27" xfId="22" applyNumberFormat="1" applyFont="1" applyFill="1" applyBorder="1" applyAlignment="1">
      <alignment horizontal="center" vertical="center"/>
      <protection/>
    </xf>
    <xf numFmtId="0" fontId="27" fillId="0" borderId="27" xfId="20" applyFont="1" applyFill="1" applyBorder="1" applyAlignment="1">
      <alignment horizontal="center" vertical="center"/>
      <protection/>
    </xf>
    <xf numFmtId="0" fontId="28" fillId="0" borderId="28" xfId="22" applyFont="1" applyFill="1" applyBorder="1" applyAlignment="1">
      <alignment horizontal="left" vertical="center"/>
      <protection/>
    </xf>
    <xf numFmtId="0" fontId="29" fillId="0" borderId="28" xfId="22" applyFont="1" applyFill="1" applyBorder="1" applyAlignment="1">
      <alignment horizontal="left" vertical="center" wrapText="1"/>
      <protection/>
    </xf>
    <xf numFmtId="168" fontId="28" fillId="32" borderId="28" xfId="21" applyNumberFormat="1" applyFont="1" applyFill="1" applyBorder="1" applyAlignment="1">
      <alignment vertical="center"/>
      <protection/>
    </xf>
    <xf numFmtId="0" fontId="28" fillId="0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 applyAlignment="1">
      <alignment horizontal="left" vertical="center" wrapText="1"/>
      <protection/>
    </xf>
    <xf numFmtId="168" fontId="29" fillId="32" borderId="0" xfId="21" applyNumberFormat="1" applyFont="1" applyFill="1" applyBorder="1" applyAlignment="1">
      <alignment vertical="center"/>
      <protection/>
    </xf>
    <xf numFmtId="168" fontId="28" fillId="32" borderId="0" xfId="21" applyNumberFormat="1" applyFont="1" applyFill="1" applyBorder="1" applyAlignment="1">
      <alignment vertical="center"/>
      <protection/>
    </xf>
    <xf numFmtId="0" fontId="28" fillId="0" borderId="22" xfId="22" applyFont="1" applyFill="1" applyBorder="1" applyAlignment="1">
      <alignment horizontal="left" vertical="center"/>
      <protection/>
    </xf>
    <xf numFmtId="0" fontId="29" fillId="0" borderId="22" xfId="22" applyFont="1" applyFill="1" applyBorder="1" applyAlignment="1">
      <alignment horizontal="left" vertical="center" wrapText="1"/>
      <protection/>
    </xf>
    <xf numFmtId="168" fontId="29" fillId="32" borderId="22" xfId="21" applyNumberFormat="1" applyFont="1" applyFill="1" applyBorder="1" applyAlignment="1">
      <alignment vertical="center"/>
      <protection/>
    </xf>
    <xf numFmtId="0" fontId="28" fillId="0" borderId="23" xfId="22" applyFont="1" applyFill="1" applyBorder="1" applyAlignment="1">
      <alignment horizontal="left" vertical="center"/>
      <protection/>
    </xf>
    <xf numFmtId="0" fontId="29" fillId="0" borderId="23" xfId="22" applyFont="1" applyFill="1" applyBorder="1" applyAlignment="1">
      <alignment horizontal="left" vertical="center" wrapText="1"/>
      <protection/>
    </xf>
    <xf numFmtId="168" fontId="29" fillId="32" borderId="23" xfId="21" applyNumberFormat="1" applyFont="1" applyFill="1" applyBorder="1" applyAlignment="1">
      <alignment vertical="center"/>
      <protection/>
    </xf>
    <xf numFmtId="168" fontId="28" fillId="32" borderId="29" xfId="21" applyNumberFormat="1" applyFont="1" applyFill="1" applyBorder="1" applyAlignment="1">
      <alignment vertical="center"/>
      <protection/>
    </xf>
    <xf numFmtId="169" fontId="28" fillId="0" borderId="23" xfId="24" applyNumberFormat="1" applyFont="1" applyFill="1" applyBorder="1" applyAlignment="1">
      <alignment vertical="center"/>
    </xf>
    <xf numFmtId="0" fontId="23" fillId="0" borderId="0" xfId="20" applyFont="1" applyFill="1" applyBorder="1" applyAlignment="1">
      <alignment horizontal="left" vertical="center"/>
      <protection/>
    </xf>
    <xf numFmtId="168" fontId="29" fillId="32" borderId="25" xfId="21" applyNumberFormat="1" applyFont="1" applyFill="1" applyBorder="1" applyAlignment="1">
      <alignment vertical="center"/>
      <protection/>
    </xf>
    <xf numFmtId="168" fontId="28" fillId="32" borderId="30" xfId="21" applyNumberFormat="1" applyFont="1" applyFill="1" applyBorder="1" applyAlignment="1">
      <alignment vertical="center"/>
      <protection/>
    </xf>
    <xf numFmtId="168" fontId="28" fillId="32" borderId="31" xfId="21" applyNumberFormat="1" applyFont="1" applyFill="1" applyBorder="1" applyAlignment="1">
      <alignment vertical="center"/>
      <protection/>
    </xf>
    <xf numFmtId="168" fontId="28" fillId="32" borderId="32" xfId="21" applyNumberFormat="1" applyFont="1" applyFill="1" applyBorder="1" applyAlignment="1">
      <alignment vertical="center"/>
      <protection/>
    </xf>
    <xf numFmtId="188" fontId="16" fillId="0" borderId="0" xfId="0" applyNumberFormat="1" applyFont="1" applyFill="1" applyAlignment="1">
      <alignment vertical="center"/>
    </xf>
    <xf numFmtId="188" fontId="20" fillId="0" borderId="0" xfId="21" applyNumberFormat="1" applyFont="1" applyFill="1" applyBorder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88" fontId="20" fillId="0" borderId="22" xfId="21" applyNumberFormat="1" applyFont="1" applyFill="1" applyBorder="1" applyAlignment="1">
      <alignment vertical="center"/>
      <protection/>
    </xf>
    <xf numFmtId="168" fontId="20" fillId="0" borderId="22" xfId="21" applyNumberFormat="1" applyFont="1" applyFill="1" applyBorder="1" applyAlignment="1">
      <alignment vertical="center"/>
      <protection/>
    </xf>
    <xf numFmtId="165" fontId="23" fillId="0" borderId="0" xfId="20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vertical="center"/>
      <protection/>
    </xf>
    <xf numFmtId="188" fontId="29" fillId="32" borderId="0" xfId="21" applyNumberFormat="1" applyFont="1" applyFill="1" applyBorder="1" applyAlignment="1">
      <alignment vertical="center"/>
      <protection/>
    </xf>
    <xf numFmtId="190" fontId="1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88" fontId="28" fillId="32" borderId="28" xfId="21" applyNumberFormat="1" applyFont="1" applyFill="1" applyBorder="1" applyAlignment="1">
      <alignment vertical="center"/>
      <protection/>
    </xf>
    <xf numFmtId="188" fontId="28" fillId="32" borderId="30" xfId="21" applyNumberFormat="1" applyFont="1" applyFill="1" applyBorder="1" applyAlignment="1">
      <alignment vertical="center"/>
      <protection/>
    </xf>
    <xf numFmtId="188" fontId="29" fillId="32" borderId="22" xfId="21" applyNumberFormat="1" applyFont="1" applyFill="1" applyBorder="1" applyAlignment="1">
      <alignment vertical="center"/>
      <protection/>
    </xf>
    <xf numFmtId="188" fontId="28" fillId="32" borderId="31" xfId="21" applyNumberFormat="1" applyFont="1" applyFill="1" applyBorder="1" applyAlignment="1">
      <alignment vertical="center"/>
      <protection/>
    </xf>
    <xf numFmtId="188" fontId="28" fillId="32" borderId="33" xfId="21" applyNumberFormat="1" applyFont="1" applyFill="1" applyBorder="1" applyAlignment="1">
      <alignment vertical="center"/>
      <protection/>
    </xf>
    <xf numFmtId="188" fontId="28" fillId="32" borderId="34" xfId="21" applyNumberFormat="1" applyFont="1" applyFill="1" applyBorder="1" applyAlignment="1">
      <alignment vertical="center"/>
      <protection/>
    </xf>
    <xf numFmtId="188" fontId="29" fillId="32" borderId="25" xfId="21" applyNumberFormat="1" applyFont="1" applyFill="1" applyBorder="1" applyAlignment="1">
      <alignment vertical="center"/>
      <protection/>
    </xf>
    <xf numFmtId="188" fontId="28" fillId="32" borderId="32" xfId="21" applyNumberFormat="1" applyFont="1" applyFill="1" applyBorder="1" applyAlignment="1">
      <alignment vertical="center"/>
      <protection/>
    </xf>
    <xf numFmtId="188" fontId="28" fillId="32" borderId="0" xfId="21" applyNumberFormat="1" applyFont="1" applyFill="1" applyBorder="1" applyAlignment="1">
      <alignment vertical="center"/>
      <protection/>
    </xf>
    <xf numFmtId="188" fontId="29" fillId="32" borderId="23" xfId="21" applyNumberFormat="1" applyFont="1" applyFill="1" applyBorder="1" applyAlignment="1">
      <alignment vertical="center"/>
      <protection/>
    </xf>
    <xf numFmtId="188" fontId="28" fillId="32" borderId="29" xfId="21" applyNumberFormat="1" applyFont="1" applyFill="1" applyBorder="1" applyAlignment="1">
      <alignment vertical="center"/>
      <protection/>
    </xf>
    <xf numFmtId="0" fontId="20" fillId="0" borderId="35" xfId="20" applyFont="1" applyFill="1" applyBorder="1" applyAlignment="1">
      <alignment horizontal="left" vertical="center" wrapText="1"/>
      <protection/>
    </xf>
    <xf numFmtId="0" fontId="17" fillId="0" borderId="35" xfId="22" applyBorder="1" applyAlignment="1">
      <alignment vertical="center" wrapText="1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6" fillId="0" borderId="25" xfId="22" applyFont="1" applyFill="1" applyBorder="1" applyAlignment="1">
      <alignment horizontal="center" vertical="center"/>
      <protection/>
    </xf>
    <xf numFmtId="0" fontId="15" fillId="0" borderId="35" xfId="20" applyFont="1" applyFill="1" applyBorder="1" applyAlignment="1">
      <alignment horizontal="center" vertical="center"/>
      <protection/>
    </xf>
    <xf numFmtId="0" fontId="17" fillId="0" borderId="25" xfId="22" applyFont="1" applyFill="1" applyBorder="1" applyAlignment="1">
      <alignment horizontal="center" vertical="center"/>
      <protection/>
    </xf>
    <xf numFmtId="0" fontId="27" fillId="0" borderId="35" xfId="20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35" xfId="22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170" fontId="16" fillId="0" borderId="35" xfId="22" applyNumberFormat="1" applyFont="1" applyFill="1" applyBorder="1" applyAlignment="1">
      <alignment horizontal="center" vertical="center"/>
      <protection/>
    </xf>
    <xf numFmtId="0" fontId="17" fillId="0" borderId="25" xfId="22" applyBorder="1" applyAlignment="1">
      <alignment horizontal="center" vertical="center"/>
      <protection/>
    </xf>
    <xf numFmtId="170" fontId="16" fillId="0" borderId="36" xfId="22" applyNumberFormat="1" applyFont="1" applyFill="1" applyBorder="1" applyAlignment="1">
      <alignment horizontal="center" vertical="center"/>
      <protection/>
    </xf>
    <xf numFmtId="0" fontId="17" fillId="0" borderId="37" xfId="22" applyBorder="1" applyAlignment="1">
      <alignment horizontal="center" vertical="center"/>
      <protection/>
    </xf>
    <xf numFmtId="0" fontId="11" fillId="32" borderId="0" xfId="22" applyFont="1" applyFill="1" applyBorder="1" applyAlignment="1">
      <alignment horizontal="centerContinuous" vertical="center" wrapText="1"/>
      <protection/>
    </xf>
    <xf numFmtId="0" fontId="24" fillId="32" borderId="0" xfId="20" applyFont="1" applyFill="1" applyBorder="1" applyAlignment="1">
      <alignment horizontal="centerContinuous" vertical="center" wrapText="1"/>
      <protection/>
    </xf>
    <xf numFmtId="0" fontId="23" fillId="32" borderId="0" xfId="20" applyFont="1" applyFill="1" applyBorder="1" applyAlignment="1">
      <alignment horizontal="centerContinuous" vertical="center" wrapText="1"/>
      <protection/>
    </xf>
    <xf numFmtId="0" fontId="0" fillId="32" borderId="0" xfId="0" applyFill="1"/>
    <xf numFmtId="16" fontId="14" fillId="32" borderId="0" xfId="20" applyNumberFormat="1" applyFont="1" applyFill="1" applyBorder="1" applyAlignment="1">
      <alignment horizontal="centerContinuous" vertical="center"/>
      <protection/>
    </xf>
    <xf numFmtId="0" fontId="14" fillId="32" borderId="0" xfId="20" applyFont="1" applyFill="1" applyBorder="1" applyAlignment="1">
      <alignment horizontal="centerContinuous" vertical="center"/>
      <protection/>
    </xf>
    <xf numFmtId="0" fontId="24" fillId="32" borderId="23" xfId="20" applyFont="1" applyFill="1" applyBorder="1" applyAlignment="1">
      <alignment horizontal="centerContinuous" vertical="center"/>
      <protection/>
    </xf>
    <xf numFmtId="0" fontId="25" fillId="32" borderId="0" xfId="20" applyFont="1" applyFill="1" applyBorder="1" applyAlignment="1">
      <alignment horizontal="center" vertical="center"/>
      <protection/>
    </xf>
    <xf numFmtId="0" fontId="15" fillId="32" borderId="24" xfId="20" applyFont="1" applyFill="1" applyBorder="1" applyAlignment="1">
      <alignment horizontal="centerContinuous" vertical="center"/>
      <protection/>
    </xf>
    <xf numFmtId="0" fontId="15" fillId="32" borderId="35" xfId="20" applyFont="1" applyFill="1" applyBorder="1" applyAlignment="1">
      <alignment horizontal="center" vertical="center"/>
      <protection/>
    </xf>
    <xf numFmtId="0" fontId="16" fillId="32" borderId="0" xfId="22" applyFont="1" applyFill="1" applyAlignment="1">
      <alignment horizontal="center"/>
      <protection/>
    </xf>
    <xf numFmtId="0" fontId="26" fillId="32" borderId="25" xfId="22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/>
      <protection/>
    </xf>
    <xf numFmtId="0" fontId="17" fillId="32" borderId="25" xfId="22" applyFont="1" applyFill="1" applyBorder="1" applyAlignment="1">
      <alignment horizontal="center" vertical="center"/>
      <protection/>
    </xf>
    <xf numFmtId="0" fontId="16" fillId="32" borderId="25" xfId="22" applyFont="1" applyFill="1" applyBorder="1" applyAlignment="1">
      <alignment horizontal="center"/>
      <protection/>
    </xf>
    <xf numFmtId="0" fontId="16" fillId="32" borderId="0" xfId="22" applyFont="1" applyFill="1" applyBorder="1" applyAlignment="1">
      <alignment horizontal="left" vertical="center"/>
      <protection/>
    </xf>
    <xf numFmtId="0" fontId="18" fillId="32" borderId="0" xfId="22" applyFont="1" applyFill="1" applyBorder="1" applyAlignment="1">
      <alignment horizontal="center" vertical="center"/>
      <protection/>
    </xf>
    <xf numFmtId="188" fontId="16" fillId="32" borderId="0" xfId="0" applyNumberFormat="1" applyFont="1" applyFill="1" applyAlignment="1">
      <alignment vertical="center"/>
    </xf>
    <xf numFmtId="0" fontId="20" fillId="32" borderId="0" xfId="22" applyFont="1" applyFill="1" applyBorder="1" applyAlignment="1">
      <alignment vertical="center"/>
      <protection/>
    </xf>
    <xf numFmtId="0" fontId="21" fillId="32" borderId="0" xfId="22" applyFont="1" applyFill="1" applyBorder="1" applyAlignment="1">
      <alignment horizontal="left" vertical="center"/>
      <protection/>
    </xf>
    <xf numFmtId="188" fontId="20" fillId="32" borderId="0" xfId="21" applyNumberFormat="1" applyFont="1" applyFill="1" applyBorder="1" applyAlignment="1">
      <alignment vertical="center"/>
      <protection/>
    </xf>
    <xf numFmtId="168" fontId="20" fillId="32" borderId="0" xfId="21" applyNumberFormat="1" applyFont="1" applyFill="1" applyBorder="1" applyAlignment="1">
      <alignment vertical="center"/>
      <protection/>
    </xf>
    <xf numFmtId="0" fontId="16" fillId="32" borderId="22" xfId="22" applyFont="1" applyFill="1" applyBorder="1" applyAlignment="1">
      <alignment horizontal="left" vertical="center"/>
      <protection/>
    </xf>
    <xf numFmtId="0" fontId="21" fillId="32" borderId="22" xfId="22" applyFont="1" applyFill="1" applyBorder="1" applyAlignment="1">
      <alignment horizontal="left" vertical="center"/>
      <protection/>
    </xf>
    <xf numFmtId="188" fontId="20" fillId="32" borderId="22" xfId="21" applyNumberFormat="1" applyFont="1" applyFill="1" applyBorder="1" applyAlignment="1">
      <alignment vertical="center"/>
      <protection/>
    </xf>
    <xf numFmtId="168" fontId="20" fillId="32" borderId="22" xfId="21" applyNumberFormat="1" applyFont="1" applyFill="1" applyBorder="1" applyAlignment="1">
      <alignment vertical="center"/>
      <protection/>
    </xf>
    <xf numFmtId="0" fontId="19" fillId="32" borderId="0" xfId="22" applyFont="1" applyFill="1" applyBorder="1" applyAlignment="1">
      <alignment horizontal="left" vertical="center"/>
      <protection/>
    </xf>
    <xf numFmtId="0" fontId="15" fillId="32" borderId="0" xfId="20" applyFont="1" applyFill="1" applyBorder="1" applyAlignment="1">
      <alignment horizontal="left" vertical="center"/>
      <protection/>
    </xf>
    <xf numFmtId="0" fontId="21" fillId="32" borderId="0" xfId="20" applyFont="1" applyFill="1" applyBorder="1" applyAlignment="1">
      <alignment vertical="center"/>
      <protection/>
    </xf>
    <xf numFmtId="0" fontId="22" fillId="32" borderId="0" xfId="20" applyFont="1" applyFill="1" applyBorder="1" applyAlignment="1">
      <alignment horizontal="left" vertical="center"/>
      <protection/>
    </xf>
    <xf numFmtId="0" fontId="22" fillId="32" borderId="22" xfId="20" applyFont="1" applyFill="1" applyBorder="1" applyAlignment="1">
      <alignment horizontal="left" vertical="center"/>
      <protection/>
    </xf>
    <xf numFmtId="0" fontId="23" fillId="32" borderId="0" xfId="20" applyFont="1" applyFill="1" applyBorder="1" applyAlignment="1">
      <alignment vertical="center"/>
      <protection/>
    </xf>
    <xf numFmtId="165" fontId="23" fillId="32" borderId="0" xfId="20" applyNumberFormat="1" applyFont="1" applyFill="1" applyBorder="1" applyAlignment="1">
      <alignment vertical="center"/>
      <protection/>
    </xf>
    <xf numFmtId="165" fontId="20" fillId="32" borderId="0" xfId="20" applyNumberFormat="1" applyFont="1" applyFill="1" applyBorder="1" applyAlignment="1">
      <alignment vertical="center"/>
      <protection/>
    </xf>
    <xf numFmtId="0" fontId="23" fillId="32" borderId="23" xfId="20" applyFont="1" applyFill="1" applyBorder="1" applyAlignment="1">
      <alignment horizontal="center" vertical="center"/>
      <protection/>
    </xf>
    <xf numFmtId="0" fontId="23" fillId="32" borderId="23" xfId="20" applyFont="1" applyFill="1" applyBorder="1" applyAlignment="1">
      <alignment horizontal="right" vertical="center"/>
      <protection/>
    </xf>
    <xf numFmtId="0" fontId="20" fillId="32" borderId="35" xfId="20" applyFont="1" applyFill="1" applyBorder="1" applyAlignment="1">
      <alignment horizontal="left" vertical="center" wrapText="1"/>
      <protection/>
    </xf>
    <xf numFmtId="0" fontId="17" fillId="32" borderId="35" xfId="22" applyFill="1" applyBorder="1" applyAlignment="1">
      <alignment vertical="center" wrapText="1"/>
      <protection/>
    </xf>
    <xf numFmtId="0" fontId="20" fillId="32" borderId="0" xfId="20" applyFont="1" applyFill="1" applyBorder="1" applyAlignment="1">
      <alignment horizontal="left" vertical="center"/>
      <protection/>
    </xf>
    <xf numFmtId="0" fontId="23" fillId="32" borderId="0" xfId="20" applyFont="1" applyFill="1" applyBorder="1" applyAlignment="1">
      <alignment horizontal="center" vertical="center"/>
      <protection/>
    </xf>
    <xf numFmtId="0" fontId="23" fillId="32" borderId="0" xfId="20" applyFont="1" applyFill="1" applyBorder="1" applyAlignment="1">
      <alignment horizontal="right" vertical="center"/>
      <protection/>
    </xf>
    <xf numFmtId="0" fontId="14" fillId="32" borderId="0" xfId="20" applyFont="1" applyFill="1" applyBorder="1" applyAlignment="1">
      <alignment vertical="center"/>
      <protection/>
    </xf>
    <xf numFmtId="0" fontId="24" fillId="32" borderId="0" xfId="20" applyFont="1" applyFill="1" applyBorder="1" applyAlignment="1">
      <alignment horizontal="centerContinuous" vertical="center"/>
      <protection/>
    </xf>
    <xf numFmtId="0" fontId="27" fillId="32" borderId="35" xfId="20" applyFont="1" applyFill="1" applyBorder="1" applyAlignment="1">
      <alignment horizontal="center" vertical="center" wrapText="1"/>
      <protection/>
    </xf>
    <xf numFmtId="0" fontId="0" fillId="32" borderId="35" xfId="0" applyFill="1" applyBorder="1" applyAlignment="1">
      <alignment horizontal="center" vertical="center" wrapText="1"/>
    </xf>
    <xf numFmtId="170" fontId="16" fillId="32" borderId="35" xfId="22" applyNumberFormat="1" applyFont="1" applyFill="1" applyBorder="1" applyAlignment="1">
      <alignment horizontal="center" vertical="center"/>
      <protection/>
    </xf>
    <xf numFmtId="0" fontId="0" fillId="32" borderId="25" xfId="0" applyFill="1" applyBorder="1" applyAlignment="1">
      <alignment horizontal="center" vertical="center" wrapText="1"/>
    </xf>
    <xf numFmtId="0" fontId="17" fillId="32" borderId="25" xfId="22" applyFill="1" applyBorder="1" applyAlignment="1">
      <alignment horizontal="center" vertical="center"/>
      <protection/>
    </xf>
    <xf numFmtId="170" fontId="16" fillId="32" borderId="38" xfId="22" applyNumberFormat="1" applyFont="1" applyFill="1" applyBorder="1" applyAlignment="1">
      <alignment horizontal="center" vertical="center"/>
      <protection/>
    </xf>
    <xf numFmtId="0" fontId="27" fillId="32" borderId="27" xfId="20" applyFont="1" applyFill="1" applyBorder="1" applyAlignment="1">
      <alignment horizontal="center" vertical="center"/>
      <protection/>
    </xf>
    <xf numFmtId="0" fontId="28" fillId="32" borderId="28" xfId="22" applyFont="1" applyFill="1" applyBorder="1" applyAlignment="1">
      <alignment horizontal="left" vertical="center"/>
      <protection/>
    </xf>
    <xf numFmtId="0" fontId="29" fillId="32" borderId="28" xfId="22" applyFont="1" applyFill="1" applyBorder="1" applyAlignment="1">
      <alignment horizontal="left" vertical="center" wrapText="1"/>
      <protection/>
    </xf>
    <xf numFmtId="190" fontId="16" fillId="32" borderId="0" xfId="0" applyNumberFormat="1" applyFont="1" applyFill="1" applyBorder="1" applyAlignment="1">
      <alignment horizontal="right" vertical="center"/>
    </xf>
    <xf numFmtId="0" fontId="28" fillId="32" borderId="0" xfId="22" applyFont="1" applyFill="1" applyBorder="1" applyAlignment="1">
      <alignment horizontal="left" vertical="center"/>
      <protection/>
    </xf>
    <xf numFmtId="0" fontId="29" fillId="32" borderId="0" xfId="22" applyFont="1" applyFill="1" applyBorder="1" applyAlignment="1">
      <alignment horizontal="left" vertical="center" wrapText="1"/>
      <protection/>
    </xf>
    <xf numFmtId="169" fontId="28" fillId="32" borderId="0" xfId="24" applyNumberFormat="1" applyFont="1" applyFill="1" applyBorder="1" applyAlignment="1">
      <alignment vertical="center"/>
    </xf>
    <xf numFmtId="0" fontId="28" fillId="32" borderId="22" xfId="22" applyFont="1" applyFill="1" applyBorder="1" applyAlignment="1">
      <alignment horizontal="left" vertical="center"/>
      <protection/>
    </xf>
    <xf numFmtId="0" fontId="29" fillId="32" borderId="22" xfId="22" applyFont="1" applyFill="1" applyBorder="1" applyAlignment="1">
      <alignment horizontal="left" vertical="center" wrapText="1"/>
      <protection/>
    </xf>
    <xf numFmtId="169" fontId="28" fillId="32" borderId="22" xfId="24" applyNumberFormat="1" applyFont="1" applyFill="1" applyBorder="1" applyAlignment="1">
      <alignment vertical="center"/>
    </xf>
    <xf numFmtId="169" fontId="28" fillId="32" borderId="25" xfId="24" applyNumberFormat="1" applyFont="1" applyFill="1" applyBorder="1" applyAlignment="1">
      <alignment vertical="center"/>
    </xf>
    <xf numFmtId="0" fontId="28" fillId="32" borderId="23" xfId="22" applyFont="1" applyFill="1" applyBorder="1" applyAlignment="1">
      <alignment horizontal="left" vertical="center"/>
      <protection/>
    </xf>
    <xf numFmtId="0" fontId="29" fillId="32" borderId="23" xfId="22" applyFont="1" applyFill="1" applyBorder="1" applyAlignment="1">
      <alignment horizontal="left" vertical="center" wrapText="1"/>
      <protection/>
    </xf>
    <xf numFmtId="169" fontId="28" fillId="32" borderId="23" xfId="24" applyNumberFormat="1" applyFont="1" applyFill="1" applyBorder="1" applyAlignment="1">
      <alignment vertical="center"/>
    </xf>
    <xf numFmtId="0" fontId="20" fillId="32" borderId="0" xfId="20" applyFont="1" applyFill="1" applyBorder="1" applyAlignment="1">
      <alignment horizontal="center" vertical="center"/>
      <protection/>
    </xf>
    <xf numFmtId="0" fontId="20" fillId="32" borderId="0" xfId="20" applyFont="1" applyFill="1" applyBorder="1" applyAlignment="1">
      <alignment horizontal="right" vertical="center"/>
      <protection/>
    </xf>
    <xf numFmtId="0" fontId="11" fillId="32" borderId="0" xfId="22" applyFont="1" applyFill="1" applyBorder="1" applyAlignment="1">
      <alignment horizontal="center" vertical="center" wrapText="1"/>
      <protection/>
    </xf>
    <xf numFmtId="0" fontId="14" fillId="32" borderId="0" xfId="20" applyFont="1" applyFill="1" applyBorder="1" applyAlignment="1">
      <alignment horizontal="center" vertical="center"/>
      <protection/>
    </xf>
    <xf numFmtId="0" fontId="24" fillId="32" borderId="0" xfId="20" applyFont="1" applyFill="1" applyBorder="1" applyAlignment="1">
      <alignment horizontal="center" vertical="center"/>
      <protection/>
    </xf>
    <xf numFmtId="170" fontId="16" fillId="32" borderId="39" xfId="22" applyNumberFormat="1" applyFont="1" applyFill="1" applyBorder="1" applyAlignment="1">
      <alignment horizontal="center" vertical="center"/>
      <protection/>
    </xf>
    <xf numFmtId="0" fontId="23" fillId="32" borderId="26" xfId="20" applyFont="1" applyFill="1" applyBorder="1" applyAlignment="1">
      <alignment horizontal="center" vertical="center"/>
      <protection/>
    </xf>
  </cellXfs>
  <cellStyles count="3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AG_01" xfId="20"/>
    <cellStyle name="Normal_PAG_02" xfId="21"/>
    <cellStyle name="Normal 2" xfId="22"/>
    <cellStyle name="Porcentaje 3 3" xfId="23"/>
    <cellStyle name="Porcentaje 2" xfId="24"/>
    <cellStyle name="20% - Énfasis1 2" xfId="25"/>
    <cellStyle name="20% - Énfasis1 3" xfId="26"/>
    <cellStyle name="20% - Énfasis2 2" xfId="27"/>
    <cellStyle name="20% - Énfasis2 3" xfId="28"/>
    <cellStyle name="20% - Énfasis3 2" xfId="29"/>
    <cellStyle name="20% - Énfasis3 3" xfId="30"/>
    <cellStyle name="20% - Énfasis4 2" xfId="31"/>
    <cellStyle name="20% - Énfasis4 3" xfId="32"/>
    <cellStyle name="20% - Énfasis5 2" xfId="33"/>
    <cellStyle name="20% - Énfasis6 2" xfId="34"/>
    <cellStyle name="20% - Énfasis6 3" xfId="35"/>
    <cellStyle name="40% - Énfasis1 2" xfId="36"/>
    <cellStyle name="40% - Énfasis1 3" xfId="37"/>
    <cellStyle name="40% - Énfasis2 2" xfId="38"/>
    <cellStyle name="40% - Énfasis3 2" xfId="39"/>
    <cellStyle name="40% - Énfasis3 3" xfId="40"/>
    <cellStyle name="40% - Énfasis4 2" xfId="41"/>
    <cellStyle name="40% - Énfasis4 3" xfId="42"/>
    <cellStyle name="40% - Énfasis5 2" xfId="43"/>
    <cellStyle name="40% - Énfasis5 3" xfId="44"/>
    <cellStyle name="40% - Énfasis6 2" xfId="45"/>
    <cellStyle name="40% - Énfasis6 3" xfId="46"/>
    <cellStyle name="60% - Énfasis1 2" xfId="47"/>
    <cellStyle name="60% - Énfasis1 3" xfId="48"/>
    <cellStyle name="60% - Énfasis2 2" xfId="49"/>
    <cellStyle name="60% - Énfasis2 3" xfId="50"/>
    <cellStyle name="60% - Énfasis3 2" xfId="51"/>
    <cellStyle name="60% - Énfasis3 3" xfId="52"/>
    <cellStyle name="60% - Énfasis4 2" xfId="53"/>
    <cellStyle name="60% - Énfasis4 3" xfId="54"/>
    <cellStyle name="60% - Énfasis5 2" xfId="55"/>
    <cellStyle name="60% - Énfasis5 3" xfId="56"/>
    <cellStyle name="60% - Énfasis6 2" xfId="57"/>
    <cellStyle name="60% - Énfasis6 3" xfId="58"/>
    <cellStyle name="Buena 2" xfId="59"/>
    <cellStyle name="Buena 3" xfId="60"/>
    <cellStyle name="Cabecera 1" xfId="61"/>
    <cellStyle name="Cabecera 1 2" xfId="62"/>
    <cellStyle name="Cabecera 1 2 2" xfId="63"/>
    <cellStyle name="Cabecera 1 3" xfId="64"/>
    <cellStyle name="Cabecera 1 3 2" xfId="65"/>
    <cellStyle name="Cabecera 1_Bol_122007" xfId="66"/>
    <cellStyle name="Cabecera 2" xfId="67"/>
    <cellStyle name="Cabecera 2 2" xfId="68"/>
    <cellStyle name="Cabecera 2 2 2" xfId="69"/>
    <cellStyle name="Cabecera 2 3" xfId="70"/>
    <cellStyle name="Cabecera 2 3 2" xfId="71"/>
    <cellStyle name="Cabecera 2_Bol_122007" xfId="72"/>
    <cellStyle name="Cálculo 2" xfId="73"/>
    <cellStyle name="Cálculo 3" xfId="74"/>
    <cellStyle name="Cambiar to&amp;do" xfId="75"/>
    <cellStyle name="Celda de comprobación 2" xfId="76"/>
    <cellStyle name="Celda vinculada 2" xfId="77"/>
    <cellStyle name="Celda vinculada 3" xfId="78"/>
    <cellStyle name="Date" xfId="79"/>
    <cellStyle name="Diseño" xfId="80"/>
    <cellStyle name="Encabezado 4 2" xfId="81"/>
    <cellStyle name="Encabezado 4 3" xfId="82"/>
    <cellStyle name="Énfasis1 2" xfId="83"/>
    <cellStyle name="Énfasis1 3" xfId="84"/>
    <cellStyle name="Énfasis2 2" xfId="85"/>
    <cellStyle name="Énfasis2 3" xfId="86"/>
    <cellStyle name="Énfasis3 2" xfId="87"/>
    <cellStyle name="Énfasis3 3" xfId="88"/>
    <cellStyle name="Énfasis4 2" xfId="89"/>
    <cellStyle name="Énfasis4 3" xfId="90"/>
    <cellStyle name="Énfasis5 2" xfId="91"/>
    <cellStyle name="Énfasis6 2" xfId="92"/>
    <cellStyle name="Énfasis6 3" xfId="93"/>
    <cellStyle name="Entrada 2" xfId="94"/>
    <cellStyle name="Entrada 3" xfId="95"/>
    <cellStyle name="Euro" xfId="96"/>
    <cellStyle name="Euro 2" xfId="97"/>
    <cellStyle name="Euro 2 2" xfId="98"/>
    <cellStyle name="Euro 3" xfId="99"/>
    <cellStyle name="Euro 4" xfId="100"/>
    <cellStyle name="Euro 5" xfId="101"/>
    <cellStyle name="Euro 6" xfId="102"/>
    <cellStyle name="Euro 7" xfId="103"/>
    <cellStyle name="Euro 8" xfId="104"/>
    <cellStyle name="Euro 9" xfId="105"/>
    <cellStyle name="Euro_Compendio 2008 V" xfId="106"/>
    <cellStyle name="F2" xfId="107"/>
    <cellStyle name="F2 2" xfId="108"/>
    <cellStyle name="F3" xfId="109"/>
    <cellStyle name="F3 2" xfId="110"/>
    <cellStyle name="F4" xfId="111"/>
    <cellStyle name="F4 2" xfId="112"/>
    <cellStyle name="F5" xfId="113"/>
    <cellStyle name="F5 2" xfId="114"/>
    <cellStyle name="F6" xfId="115"/>
    <cellStyle name="F6 2" xfId="116"/>
    <cellStyle name="F7" xfId="117"/>
    <cellStyle name="F7 2" xfId="118"/>
    <cellStyle name="F8" xfId="119"/>
    <cellStyle name="F8 2" xfId="120"/>
    <cellStyle name="Fecha" xfId="121"/>
    <cellStyle name="Fecha 2" xfId="122"/>
    <cellStyle name="Fecha 3" xfId="123"/>
    <cellStyle name="Fecha_Bol_122007" xfId="124"/>
    <cellStyle name="Fechas" xfId="125"/>
    <cellStyle name="Fechas 10" xfId="126"/>
    <cellStyle name="Fechas 2" xfId="127"/>
    <cellStyle name="Fechas 3" xfId="128"/>
    <cellStyle name="Fechas 4" xfId="129"/>
    <cellStyle name="Fechas 5" xfId="130"/>
    <cellStyle name="Fechas 6" xfId="131"/>
    <cellStyle name="Fechas 7" xfId="132"/>
    <cellStyle name="Fechas 8" xfId="133"/>
    <cellStyle name="Fechas 9" xfId="134"/>
    <cellStyle name="Fechas_Aportes Voluntarios - Julio 2010" xfId="135"/>
    <cellStyle name="Fijo" xfId="136"/>
    <cellStyle name="Fijo 2" xfId="137"/>
    <cellStyle name="Fijo 3" xfId="138"/>
    <cellStyle name="Fijo_Bol_122007" xfId="139"/>
    <cellStyle name="Fixed" xfId="140"/>
    <cellStyle name="Fixed 2" xfId="141"/>
    <cellStyle name="Fixed 2 2" xfId="142"/>
    <cellStyle name="Fixed 3" xfId="143"/>
    <cellStyle name="Fixed 4" xfId="144"/>
    <cellStyle name="Fixed 5" xfId="145"/>
    <cellStyle name="Fixed_CA-Infraes" xfId="146"/>
    <cellStyle name="HEADING1" xfId="147"/>
    <cellStyle name="Heading1 2" xfId="148"/>
    <cellStyle name="HEADING2" xfId="149"/>
    <cellStyle name="Heading2 2" xfId="150"/>
    <cellStyle name="Hipervínculo 2 2" xfId="151"/>
    <cellStyle name="Hipervínculo 4" xfId="152"/>
    <cellStyle name="Incorrecto 2" xfId="153"/>
    <cellStyle name="Incorrecto 3" xfId="154"/>
    <cellStyle name="Millares [0] 2" xfId="155"/>
    <cellStyle name="Millares [0] 3" xfId="156"/>
    <cellStyle name="Millares [0] 4" xfId="157"/>
    <cellStyle name="Millares [0] 5" xfId="158"/>
    <cellStyle name="Millares [0] 6" xfId="159"/>
    <cellStyle name="Millares [0] 7" xfId="160"/>
    <cellStyle name="Millares [0] 8" xfId="161"/>
    <cellStyle name="Millares 10" xfId="162"/>
    <cellStyle name="Millares 11" xfId="163"/>
    <cellStyle name="Millares 12" xfId="164"/>
    <cellStyle name="Millares 12 2" xfId="165"/>
    <cellStyle name="Millares 13" xfId="166"/>
    <cellStyle name="Millares 14" xfId="167"/>
    <cellStyle name="Millares 15" xfId="168"/>
    <cellStyle name="Millares 16" xfId="169"/>
    <cellStyle name="Millares 2" xfId="170"/>
    <cellStyle name="Millares 2 10" xfId="171"/>
    <cellStyle name="Millares 2 11" xfId="172"/>
    <cellStyle name="Millares 2 11 2" xfId="173"/>
    <cellStyle name="Millares 2 2" xfId="174"/>
    <cellStyle name="Millares 2 2 2" xfId="175"/>
    <cellStyle name="Millares 2 2 2 2" xfId="176"/>
    <cellStyle name="Millares 2 2 2 3" xfId="177"/>
    <cellStyle name="Millares 2 2 3" xfId="178"/>
    <cellStyle name="Millares 2 2 4" xfId="179"/>
    <cellStyle name="Millares 2 2 4 2" xfId="180"/>
    <cellStyle name="Millares 2 2 4 2 2" xfId="181"/>
    <cellStyle name="Millares 2 2 4_Hoja1" xfId="182"/>
    <cellStyle name="Millares 2 2 5" xfId="183"/>
    <cellStyle name="Millares 2 2 6" xfId="184"/>
    <cellStyle name="Millares 2 2 7" xfId="185"/>
    <cellStyle name="Millares 2 2 8" xfId="186"/>
    <cellStyle name="Millares 2 2_03" xfId="187"/>
    <cellStyle name="Millares 2 3" xfId="188"/>
    <cellStyle name="Millares 2 3 2" xfId="189"/>
    <cellStyle name="Millares 2 3 2 2" xfId="190"/>
    <cellStyle name="Millares 2 3 2 2 2" xfId="191"/>
    <cellStyle name="Millares 2 3 2 3" xfId="192"/>
    <cellStyle name="Millares 2 3 2_Hoja1" xfId="193"/>
    <cellStyle name="Millares 2 3 3" xfId="194"/>
    <cellStyle name="Millares 2 3 3 2" xfId="195"/>
    <cellStyle name="Millares 2 3 4" xfId="196"/>
    <cellStyle name="Millares 2 3 5" xfId="197"/>
    <cellStyle name="Millares 2 3_BG Fondos" xfId="198"/>
    <cellStyle name="Millares 2 4" xfId="199"/>
    <cellStyle name="Millares 2 4 2" xfId="200"/>
    <cellStyle name="Millares 2 4 2 2" xfId="201"/>
    <cellStyle name="Millares 2 4_Hoja1" xfId="202"/>
    <cellStyle name="Millares 2 5" xfId="203"/>
    <cellStyle name="Millares 2 5 2" xfId="204"/>
    <cellStyle name="Millares 2 6" xfId="205"/>
    <cellStyle name="Millares 2 7" xfId="206"/>
    <cellStyle name="Millares 2 8" xfId="207"/>
    <cellStyle name="Millares 2 9" xfId="208"/>
    <cellStyle name="Millares 2_Bol_0411(corregido emisor inst)" xfId="209"/>
    <cellStyle name="Millares 3 2" xfId="210"/>
    <cellStyle name="Millares 3 2 2" xfId="211"/>
    <cellStyle name="Millares 3 2 2 2" xfId="212"/>
    <cellStyle name="Millares 3 2 3" xfId="213"/>
    <cellStyle name="Millares 3 2_Hoja1" xfId="214"/>
    <cellStyle name="Millares 4 2" xfId="215"/>
    <cellStyle name="Millares 4 2 2" xfId="216"/>
    <cellStyle name="Millares 4 2 2 2" xfId="217"/>
    <cellStyle name="Millares 4 2 3" xfId="218"/>
    <cellStyle name="Millares 4 2_Hoja1" xfId="219"/>
    <cellStyle name="Millares 5" xfId="220"/>
    <cellStyle name="Millares 5 2" xfId="221"/>
    <cellStyle name="Millares 5 2 2" xfId="222"/>
    <cellStyle name="Millares 5 2 2 2" xfId="223"/>
    <cellStyle name="Millares 5 2 3" xfId="224"/>
    <cellStyle name="Millares 5 2_Hoja1" xfId="225"/>
    <cellStyle name="Millares 5 3" xfId="226"/>
    <cellStyle name="Millares 5 3 2" xfId="227"/>
    <cellStyle name="Millares 5 4" xfId="228"/>
    <cellStyle name="Millares 5_Bol_0411(corregido emisor inst)" xfId="229"/>
    <cellStyle name="Millares 6" xfId="230"/>
    <cellStyle name="Millares 6 2" xfId="231"/>
    <cellStyle name="Millares 7" xfId="232"/>
    <cellStyle name="Millares 8" xfId="233"/>
    <cellStyle name="Millares 9" xfId="234"/>
    <cellStyle name="Millares Sangría" xfId="235"/>
    <cellStyle name="Millares Sangría 1" xfId="236"/>
    <cellStyle name="Moneda 2" xfId="237"/>
    <cellStyle name="Moneda 2 2" xfId="238"/>
    <cellStyle name="Moneda 2 2 2" xfId="239"/>
    <cellStyle name="Moneda 2_Hoja1" xfId="240"/>
    <cellStyle name="Moneda 3" xfId="241"/>
    <cellStyle name="Monetario0" xfId="242"/>
    <cellStyle name="Neutral 2" xfId="243"/>
    <cellStyle name="Neutral 3" xfId="244"/>
    <cellStyle name="Normal 10" xfId="245"/>
    <cellStyle name="Normal 11" xfId="246"/>
    <cellStyle name="Normal 12" xfId="247"/>
    <cellStyle name="Normal 13" xfId="248"/>
    <cellStyle name="Normal 14" xfId="249"/>
    <cellStyle name="Normal 15" xfId="250"/>
    <cellStyle name="Normal 15 2" xfId="251"/>
    <cellStyle name="Normal 16" xfId="252"/>
    <cellStyle name="Normal 17" xfId="253"/>
    <cellStyle name="Normal 17 2" xfId="254"/>
    <cellStyle name="Normal 18" xfId="255"/>
    <cellStyle name="Normal 18 2" xfId="256"/>
    <cellStyle name="Normal 19" xfId="257"/>
    <cellStyle name="Normal 19 2" xfId="258"/>
    <cellStyle name="Normal 2 2" xfId="259"/>
    <cellStyle name="Normal 2 2 2" xfId="260"/>
    <cellStyle name="Normal 2 2 3" xfId="261"/>
    <cellStyle name="Normal 2 2_Sol Tra Pres" xfId="262"/>
    <cellStyle name="Normal 2 3" xfId="263"/>
    <cellStyle name="Normal 2 4" xfId="264"/>
    <cellStyle name="Normal 2 4 2" xfId="265"/>
    <cellStyle name="Normal 2 4 2 2" xfId="266"/>
    <cellStyle name="Normal 2 4_Hoja1" xfId="267"/>
    <cellStyle name="Normal 2 5" xfId="268"/>
    <cellStyle name="Normal 2 6" xfId="269"/>
    <cellStyle name="Normal 2 7" xfId="270"/>
    <cellStyle name="Normal 2 8" xfId="271"/>
    <cellStyle name="Normal 2 9" xfId="272"/>
    <cellStyle name="Normal 2_Aportes Voluntarios - Julio 2010" xfId="273"/>
    <cellStyle name="Normal 20" xfId="274"/>
    <cellStyle name="Normal 20 2" xfId="275"/>
    <cellStyle name="Normal 21" xfId="276"/>
    <cellStyle name="Normal 21 2" xfId="277"/>
    <cellStyle name="Normal 22" xfId="278"/>
    <cellStyle name="Normal 22 2" xfId="279"/>
    <cellStyle name="Normal 23" xfId="280"/>
    <cellStyle name="Normal 23 2" xfId="281"/>
    <cellStyle name="Normal 24" xfId="282"/>
    <cellStyle name="Normal 24 2" xfId="283"/>
    <cellStyle name="Normal 25" xfId="284"/>
    <cellStyle name="Normal 26" xfId="285"/>
    <cellStyle name="Normal 27" xfId="286"/>
    <cellStyle name="Normal 28" xfId="287"/>
    <cellStyle name="Normal 29" xfId="288"/>
    <cellStyle name="Normal 3" xfId="289"/>
    <cellStyle name="Normal 3 2" xfId="290"/>
    <cellStyle name="Normal 3 2 2" xfId="291"/>
    <cellStyle name="Normal 3 3" xfId="292"/>
    <cellStyle name="Normal 3 4" xfId="293"/>
    <cellStyle name="Normal 3_Aportes Voluntarios - Julio 2010" xfId="294"/>
    <cellStyle name="Normal 30" xfId="295"/>
    <cellStyle name="Normal 31" xfId="296"/>
    <cellStyle name="Normal 32" xfId="297"/>
    <cellStyle name="Normal 4 2" xfId="298"/>
    <cellStyle name="Normal 4 2 2" xfId="299"/>
    <cellStyle name="Normal 4 3" xfId="300"/>
    <cellStyle name="Normal 4_Formato nuevos cuadros" xfId="301"/>
    <cellStyle name="Normal 5 2" xfId="302"/>
    <cellStyle name="Normal 5 3" xfId="303"/>
    <cellStyle name="Normal 6" xfId="304"/>
    <cellStyle name="Normal 6 2" xfId="305"/>
    <cellStyle name="Normal 6 2 2" xfId="306"/>
    <cellStyle name="Normal 6_Hoja1" xfId="307"/>
    <cellStyle name="Normal 7" xfId="308"/>
    <cellStyle name="Normal 7 2" xfId="309"/>
    <cellStyle name="Normal 7 2 2" xfId="310"/>
    <cellStyle name="Normal 7 2 3" xfId="311"/>
    <cellStyle name="Normal 7 3" xfId="312"/>
    <cellStyle name="Normal 7_Hoja1" xfId="313"/>
    <cellStyle name="Normal 8" xfId="314"/>
    <cellStyle name="Normal 9" xfId="315"/>
    <cellStyle name="Notas 2" xfId="316"/>
    <cellStyle name="Notas 2 2" xfId="317"/>
    <cellStyle name="Original" xfId="318"/>
    <cellStyle name="Original 2" xfId="319"/>
    <cellStyle name="Original 3" xfId="320"/>
    <cellStyle name="Porcentaje 2 2" xfId="321"/>
    <cellStyle name="Porcentaje 3" xfId="322"/>
    <cellStyle name="Porcentaje 3 2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tabSelected="1" zoomScale="110" zoomScaleNormal="110" workbookViewId="0" topLeftCell="A1">
      <selection activeCell="B1" sqref="B1"/>
    </sheetView>
  </sheetViews>
  <sheetFormatPr defaultColWidth="11.421875" defaultRowHeight="15"/>
  <cols>
    <col min="1" max="1" width="2.421875" style="35" customWidth="1"/>
    <col min="2" max="2" width="13.7109375" style="35" customWidth="1"/>
    <col min="3" max="3" width="10.8515625" style="35" customWidth="1"/>
    <col min="4" max="13" width="10.8515625" style="36" customWidth="1"/>
    <col min="14" max="14" width="12.421875" style="36" customWidth="1"/>
    <col min="15" max="15" width="9.8515625" style="36" customWidth="1"/>
    <col min="16" max="16" width="9.8515625" style="35" customWidth="1"/>
    <col min="17" max="224" width="11.421875" style="6" customWidth="1"/>
    <col min="225" max="225" width="2.421875" style="6" customWidth="1"/>
    <col min="226" max="226" width="13.7109375" style="6" customWidth="1"/>
    <col min="227" max="237" width="9.7109375" style="6" customWidth="1"/>
    <col min="238" max="238" width="12.421875" style="6" customWidth="1"/>
    <col min="239" max="240" width="9.8515625" style="6" customWidth="1"/>
    <col min="241" max="241" width="10.00390625" style="6" customWidth="1"/>
    <col min="242" max="480" width="11.421875" style="6" customWidth="1"/>
    <col min="481" max="481" width="2.421875" style="6" customWidth="1"/>
    <col min="482" max="482" width="13.7109375" style="6" customWidth="1"/>
    <col min="483" max="493" width="9.7109375" style="6" customWidth="1"/>
    <col min="494" max="494" width="12.421875" style="6" customWidth="1"/>
    <col min="495" max="496" width="9.8515625" style="6" customWidth="1"/>
    <col min="497" max="497" width="10.00390625" style="6" customWidth="1"/>
    <col min="498" max="736" width="11.421875" style="6" customWidth="1"/>
    <col min="737" max="737" width="2.421875" style="6" customWidth="1"/>
    <col min="738" max="738" width="13.7109375" style="6" customWidth="1"/>
    <col min="739" max="749" width="9.7109375" style="6" customWidth="1"/>
    <col min="750" max="750" width="12.421875" style="6" customWidth="1"/>
    <col min="751" max="752" width="9.8515625" style="6" customWidth="1"/>
    <col min="753" max="753" width="10.00390625" style="6" customWidth="1"/>
    <col min="754" max="992" width="11.421875" style="6" customWidth="1"/>
    <col min="993" max="993" width="2.421875" style="6" customWidth="1"/>
    <col min="994" max="994" width="13.7109375" style="6" customWidth="1"/>
    <col min="995" max="1005" width="9.7109375" style="6" customWidth="1"/>
    <col min="1006" max="1006" width="12.421875" style="6" customWidth="1"/>
    <col min="1007" max="1008" width="9.8515625" style="6" customWidth="1"/>
    <col min="1009" max="1009" width="10.00390625" style="6" customWidth="1"/>
    <col min="1010" max="1248" width="11.421875" style="6" customWidth="1"/>
    <col min="1249" max="1249" width="2.421875" style="6" customWidth="1"/>
    <col min="1250" max="1250" width="13.7109375" style="6" customWidth="1"/>
    <col min="1251" max="1261" width="9.7109375" style="6" customWidth="1"/>
    <col min="1262" max="1262" width="12.421875" style="6" customWidth="1"/>
    <col min="1263" max="1264" width="9.8515625" style="6" customWidth="1"/>
    <col min="1265" max="1265" width="10.00390625" style="6" customWidth="1"/>
    <col min="1266" max="1504" width="11.421875" style="6" customWidth="1"/>
    <col min="1505" max="1505" width="2.421875" style="6" customWidth="1"/>
    <col min="1506" max="1506" width="13.7109375" style="6" customWidth="1"/>
    <col min="1507" max="1517" width="9.7109375" style="6" customWidth="1"/>
    <col min="1518" max="1518" width="12.421875" style="6" customWidth="1"/>
    <col min="1519" max="1520" width="9.8515625" style="6" customWidth="1"/>
    <col min="1521" max="1521" width="10.00390625" style="6" customWidth="1"/>
    <col min="1522" max="1760" width="11.421875" style="6" customWidth="1"/>
    <col min="1761" max="1761" width="2.421875" style="6" customWidth="1"/>
    <col min="1762" max="1762" width="13.7109375" style="6" customWidth="1"/>
    <col min="1763" max="1773" width="9.7109375" style="6" customWidth="1"/>
    <col min="1774" max="1774" width="12.421875" style="6" customWidth="1"/>
    <col min="1775" max="1776" width="9.8515625" style="6" customWidth="1"/>
    <col min="1777" max="1777" width="10.00390625" style="6" customWidth="1"/>
    <col min="1778" max="2016" width="11.421875" style="6" customWidth="1"/>
    <col min="2017" max="2017" width="2.421875" style="6" customWidth="1"/>
    <col min="2018" max="2018" width="13.7109375" style="6" customWidth="1"/>
    <col min="2019" max="2029" width="9.7109375" style="6" customWidth="1"/>
    <col min="2030" max="2030" width="12.421875" style="6" customWidth="1"/>
    <col min="2031" max="2032" width="9.8515625" style="6" customWidth="1"/>
    <col min="2033" max="2033" width="10.00390625" style="6" customWidth="1"/>
    <col min="2034" max="2272" width="11.421875" style="6" customWidth="1"/>
    <col min="2273" max="2273" width="2.421875" style="6" customWidth="1"/>
    <col min="2274" max="2274" width="13.7109375" style="6" customWidth="1"/>
    <col min="2275" max="2285" width="9.7109375" style="6" customWidth="1"/>
    <col min="2286" max="2286" width="12.421875" style="6" customWidth="1"/>
    <col min="2287" max="2288" width="9.8515625" style="6" customWidth="1"/>
    <col min="2289" max="2289" width="10.00390625" style="6" customWidth="1"/>
    <col min="2290" max="2528" width="11.421875" style="6" customWidth="1"/>
    <col min="2529" max="2529" width="2.421875" style="6" customWidth="1"/>
    <col min="2530" max="2530" width="13.7109375" style="6" customWidth="1"/>
    <col min="2531" max="2541" width="9.7109375" style="6" customWidth="1"/>
    <col min="2542" max="2542" width="12.421875" style="6" customWidth="1"/>
    <col min="2543" max="2544" width="9.8515625" style="6" customWidth="1"/>
    <col min="2545" max="2545" width="10.00390625" style="6" customWidth="1"/>
    <col min="2546" max="2784" width="11.421875" style="6" customWidth="1"/>
    <col min="2785" max="2785" width="2.421875" style="6" customWidth="1"/>
    <col min="2786" max="2786" width="13.7109375" style="6" customWidth="1"/>
    <col min="2787" max="2797" width="9.7109375" style="6" customWidth="1"/>
    <col min="2798" max="2798" width="12.421875" style="6" customWidth="1"/>
    <col min="2799" max="2800" width="9.8515625" style="6" customWidth="1"/>
    <col min="2801" max="2801" width="10.00390625" style="6" customWidth="1"/>
    <col min="2802" max="3040" width="11.421875" style="6" customWidth="1"/>
    <col min="3041" max="3041" width="2.421875" style="6" customWidth="1"/>
    <col min="3042" max="3042" width="13.7109375" style="6" customWidth="1"/>
    <col min="3043" max="3053" width="9.7109375" style="6" customWidth="1"/>
    <col min="3054" max="3054" width="12.421875" style="6" customWidth="1"/>
    <col min="3055" max="3056" width="9.8515625" style="6" customWidth="1"/>
    <col min="3057" max="3057" width="10.00390625" style="6" customWidth="1"/>
    <col min="3058" max="3296" width="11.421875" style="6" customWidth="1"/>
    <col min="3297" max="3297" width="2.421875" style="6" customWidth="1"/>
    <col min="3298" max="3298" width="13.7109375" style="6" customWidth="1"/>
    <col min="3299" max="3309" width="9.7109375" style="6" customWidth="1"/>
    <col min="3310" max="3310" width="12.421875" style="6" customWidth="1"/>
    <col min="3311" max="3312" width="9.8515625" style="6" customWidth="1"/>
    <col min="3313" max="3313" width="10.00390625" style="6" customWidth="1"/>
    <col min="3314" max="3552" width="11.421875" style="6" customWidth="1"/>
    <col min="3553" max="3553" width="2.421875" style="6" customWidth="1"/>
    <col min="3554" max="3554" width="13.7109375" style="6" customWidth="1"/>
    <col min="3555" max="3565" width="9.7109375" style="6" customWidth="1"/>
    <col min="3566" max="3566" width="12.421875" style="6" customWidth="1"/>
    <col min="3567" max="3568" width="9.8515625" style="6" customWidth="1"/>
    <col min="3569" max="3569" width="10.00390625" style="6" customWidth="1"/>
    <col min="3570" max="3808" width="11.421875" style="6" customWidth="1"/>
    <col min="3809" max="3809" width="2.421875" style="6" customWidth="1"/>
    <col min="3810" max="3810" width="13.7109375" style="6" customWidth="1"/>
    <col min="3811" max="3821" width="9.7109375" style="6" customWidth="1"/>
    <col min="3822" max="3822" width="12.421875" style="6" customWidth="1"/>
    <col min="3823" max="3824" width="9.8515625" style="6" customWidth="1"/>
    <col min="3825" max="3825" width="10.00390625" style="6" customWidth="1"/>
    <col min="3826" max="4064" width="11.421875" style="6" customWidth="1"/>
    <col min="4065" max="4065" width="2.421875" style="6" customWidth="1"/>
    <col min="4066" max="4066" width="13.7109375" style="6" customWidth="1"/>
    <col min="4067" max="4077" width="9.7109375" style="6" customWidth="1"/>
    <col min="4078" max="4078" width="12.421875" style="6" customWidth="1"/>
    <col min="4079" max="4080" width="9.8515625" style="6" customWidth="1"/>
    <col min="4081" max="4081" width="10.00390625" style="6" customWidth="1"/>
    <col min="4082" max="4320" width="11.421875" style="6" customWidth="1"/>
    <col min="4321" max="4321" width="2.421875" style="6" customWidth="1"/>
    <col min="4322" max="4322" width="13.7109375" style="6" customWidth="1"/>
    <col min="4323" max="4333" width="9.7109375" style="6" customWidth="1"/>
    <col min="4334" max="4334" width="12.421875" style="6" customWidth="1"/>
    <col min="4335" max="4336" width="9.8515625" style="6" customWidth="1"/>
    <col min="4337" max="4337" width="10.00390625" style="6" customWidth="1"/>
    <col min="4338" max="4576" width="11.421875" style="6" customWidth="1"/>
    <col min="4577" max="4577" width="2.421875" style="6" customWidth="1"/>
    <col min="4578" max="4578" width="13.7109375" style="6" customWidth="1"/>
    <col min="4579" max="4589" width="9.7109375" style="6" customWidth="1"/>
    <col min="4590" max="4590" width="12.421875" style="6" customWidth="1"/>
    <col min="4591" max="4592" width="9.8515625" style="6" customWidth="1"/>
    <col min="4593" max="4593" width="10.00390625" style="6" customWidth="1"/>
    <col min="4594" max="4832" width="11.421875" style="6" customWidth="1"/>
    <col min="4833" max="4833" width="2.421875" style="6" customWidth="1"/>
    <col min="4834" max="4834" width="13.7109375" style="6" customWidth="1"/>
    <col min="4835" max="4845" width="9.7109375" style="6" customWidth="1"/>
    <col min="4846" max="4846" width="12.421875" style="6" customWidth="1"/>
    <col min="4847" max="4848" width="9.8515625" style="6" customWidth="1"/>
    <col min="4849" max="4849" width="10.00390625" style="6" customWidth="1"/>
    <col min="4850" max="5088" width="11.421875" style="6" customWidth="1"/>
    <col min="5089" max="5089" width="2.421875" style="6" customWidth="1"/>
    <col min="5090" max="5090" width="13.7109375" style="6" customWidth="1"/>
    <col min="5091" max="5101" width="9.7109375" style="6" customWidth="1"/>
    <col min="5102" max="5102" width="12.421875" style="6" customWidth="1"/>
    <col min="5103" max="5104" width="9.8515625" style="6" customWidth="1"/>
    <col min="5105" max="5105" width="10.00390625" style="6" customWidth="1"/>
    <col min="5106" max="5344" width="11.421875" style="6" customWidth="1"/>
    <col min="5345" max="5345" width="2.421875" style="6" customWidth="1"/>
    <col min="5346" max="5346" width="13.7109375" style="6" customWidth="1"/>
    <col min="5347" max="5357" width="9.7109375" style="6" customWidth="1"/>
    <col min="5358" max="5358" width="12.421875" style="6" customWidth="1"/>
    <col min="5359" max="5360" width="9.8515625" style="6" customWidth="1"/>
    <col min="5361" max="5361" width="10.00390625" style="6" customWidth="1"/>
    <col min="5362" max="5600" width="11.421875" style="6" customWidth="1"/>
    <col min="5601" max="5601" width="2.421875" style="6" customWidth="1"/>
    <col min="5602" max="5602" width="13.7109375" style="6" customWidth="1"/>
    <col min="5603" max="5613" width="9.7109375" style="6" customWidth="1"/>
    <col min="5614" max="5614" width="12.421875" style="6" customWidth="1"/>
    <col min="5615" max="5616" width="9.8515625" style="6" customWidth="1"/>
    <col min="5617" max="5617" width="10.00390625" style="6" customWidth="1"/>
    <col min="5618" max="5856" width="11.421875" style="6" customWidth="1"/>
    <col min="5857" max="5857" width="2.421875" style="6" customWidth="1"/>
    <col min="5858" max="5858" width="13.7109375" style="6" customWidth="1"/>
    <col min="5859" max="5869" width="9.7109375" style="6" customWidth="1"/>
    <col min="5870" max="5870" width="12.421875" style="6" customWidth="1"/>
    <col min="5871" max="5872" width="9.8515625" style="6" customWidth="1"/>
    <col min="5873" max="5873" width="10.00390625" style="6" customWidth="1"/>
    <col min="5874" max="6112" width="11.421875" style="6" customWidth="1"/>
    <col min="6113" max="6113" width="2.421875" style="6" customWidth="1"/>
    <col min="6114" max="6114" width="13.7109375" style="6" customWidth="1"/>
    <col min="6115" max="6125" width="9.7109375" style="6" customWidth="1"/>
    <col min="6126" max="6126" width="12.421875" style="6" customWidth="1"/>
    <col min="6127" max="6128" width="9.8515625" style="6" customWidth="1"/>
    <col min="6129" max="6129" width="10.00390625" style="6" customWidth="1"/>
    <col min="6130" max="6368" width="11.421875" style="6" customWidth="1"/>
    <col min="6369" max="6369" width="2.421875" style="6" customWidth="1"/>
    <col min="6370" max="6370" width="13.7109375" style="6" customWidth="1"/>
    <col min="6371" max="6381" width="9.7109375" style="6" customWidth="1"/>
    <col min="6382" max="6382" width="12.421875" style="6" customWidth="1"/>
    <col min="6383" max="6384" width="9.8515625" style="6" customWidth="1"/>
    <col min="6385" max="6385" width="10.00390625" style="6" customWidth="1"/>
    <col min="6386" max="6624" width="11.421875" style="6" customWidth="1"/>
    <col min="6625" max="6625" width="2.421875" style="6" customWidth="1"/>
    <col min="6626" max="6626" width="13.7109375" style="6" customWidth="1"/>
    <col min="6627" max="6637" width="9.7109375" style="6" customWidth="1"/>
    <col min="6638" max="6638" width="12.421875" style="6" customWidth="1"/>
    <col min="6639" max="6640" width="9.8515625" style="6" customWidth="1"/>
    <col min="6641" max="6641" width="10.00390625" style="6" customWidth="1"/>
    <col min="6642" max="6880" width="11.421875" style="6" customWidth="1"/>
    <col min="6881" max="6881" width="2.421875" style="6" customWidth="1"/>
    <col min="6882" max="6882" width="13.7109375" style="6" customWidth="1"/>
    <col min="6883" max="6893" width="9.7109375" style="6" customWidth="1"/>
    <col min="6894" max="6894" width="12.421875" style="6" customWidth="1"/>
    <col min="6895" max="6896" width="9.8515625" style="6" customWidth="1"/>
    <col min="6897" max="6897" width="10.00390625" style="6" customWidth="1"/>
    <col min="6898" max="7136" width="11.421875" style="6" customWidth="1"/>
    <col min="7137" max="7137" width="2.421875" style="6" customWidth="1"/>
    <col min="7138" max="7138" width="13.7109375" style="6" customWidth="1"/>
    <col min="7139" max="7149" width="9.7109375" style="6" customWidth="1"/>
    <col min="7150" max="7150" width="12.421875" style="6" customWidth="1"/>
    <col min="7151" max="7152" width="9.8515625" style="6" customWidth="1"/>
    <col min="7153" max="7153" width="10.00390625" style="6" customWidth="1"/>
    <col min="7154" max="7392" width="11.421875" style="6" customWidth="1"/>
    <col min="7393" max="7393" width="2.421875" style="6" customWidth="1"/>
    <col min="7394" max="7394" width="13.7109375" style="6" customWidth="1"/>
    <col min="7395" max="7405" width="9.7109375" style="6" customWidth="1"/>
    <col min="7406" max="7406" width="12.421875" style="6" customWidth="1"/>
    <col min="7407" max="7408" width="9.8515625" style="6" customWidth="1"/>
    <col min="7409" max="7409" width="10.00390625" style="6" customWidth="1"/>
    <col min="7410" max="7648" width="11.421875" style="6" customWidth="1"/>
    <col min="7649" max="7649" width="2.421875" style="6" customWidth="1"/>
    <col min="7650" max="7650" width="13.7109375" style="6" customWidth="1"/>
    <col min="7651" max="7661" width="9.7109375" style="6" customWidth="1"/>
    <col min="7662" max="7662" width="12.421875" style="6" customWidth="1"/>
    <col min="7663" max="7664" width="9.8515625" style="6" customWidth="1"/>
    <col min="7665" max="7665" width="10.00390625" style="6" customWidth="1"/>
    <col min="7666" max="7904" width="11.421875" style="6" customWidth="1"/>
    <col min="7905" max="7905" width="2.421875" style="6" customWidth="1"/>
    <col min="7906" max="7906" width="13.7109375" style="6" customWidth="1"/>
    <col min="7907" max="7917" width="9.7109375" style="6" customWidth="1"/>
    <col min="7918" max="7918" width="12.421875" style="6" customWidth="1"/>
    <col min="7919" max="7920" width="9.8515625" style="6" customWidth="1"/>
    <col min="7921" max="7921" width="10.00390625" style="6" customWidth="1"/>
    <col min="7922" max="8160" width="11.421875" style="6" customWidth="1"/>
    <col min="8161" max="8161" width="2.421875" style="6" customWidth="1"/>
    <col min="8162" max="8162" width="13.7109375" style="6" customWidth="1"/>
    <col min="8163" max="8173" width="9.7109375" style="6" customWidth="1"/>
    <col min="8174" max="8174" width="12.421875" style="6" customWidth="1"/>
    <col min="8175" max="8176" width="9.8515625" style="6" customWidth="1"/>
    <col min="8177" max="8177" width="10.00390625" style="6" customWidth="1"/>
    <col min="8178" max="8416" width="11.421875" style="6" customWidth="1"/>
    <col min="8417" max="8417" width="2.421875" style="6" customWidth="1"/>
    <col min="8418" max="8418" width="13.7109375" style="6" customWidth="1"/>
    <col min="8419" max="8429" width="9.7109375" style="6" customWidth="1"/>
    <col min="8430" max="8430" width="12.421875" style="6" customWidth="1"/>
    <col min="8431" max="8432" width="9.8515625" style="6" customWidth="1"/>
    <col min="8433" max="8433" width="10.00390625" style="6" customWidth="1"/>
    <col min="8434" max="8672" width="11.421875" style="6" customWidth="1"/>
    <col min="8673" max="8673" width="2.421875" style="6" customWidth="1"/>
    <col min="8674" max="8674" width="13.7109375" style="6" customWidth="1"/>
    <col min="8675" max="8685" width="9.7109375" style="6" customWidth="1"/>
    <col min="8686" max="8686" width="12.421875" style="6" customWidth="1"/>
    <col min="8687" max="8688" width="9.8515625" style="6" customWidth="1"/>
    <col min="8689" max="8689" width="10.00390625" style="6" customWidth="1"/>
    <col min="8690" max="8928" width="11.421875" style="6" customWidth="1"/>
    <col min="8929" max="8929" width="2.421875" style="6" customWidth="1"/>
    <col min="8930" max="8930" width="13.7109375" style="6" customWidth="1"/>
    <col min="8931" max="8941" width="9.7109375" style="6" customWidth="1"/>
    <col min="8942" max="8942" width="12.421875" style="6" customWidth="1"/>
    <col min="8943" max="8944" width="9.8515625" style="6" customWidth="1"/>
    <col min="8945" max="8945" width="10.00390625" style="6" customWidth="1"/>
    <col min="8946" max="9184" width="11.421875" style="6" customWidth="1"/>
    <col min="9185" max="9185" width="2.421875" style="6" customWidth="1"/>
    <col min="9186" max="9186" width="13.7109375" style="6" customWidth="1"/>
    <col min="9187" max="9197" width="9.7109375" style="6" customWidth="1"/>
    <col min="9198" max="9198" width="12.421875" style="6" customWidth="1"/>
    <col min="9199" max="9200" width="9.8515625" style="6" customWidth="1"/>
    <col min="9201" max="9201" width="10.00390625" style="6" customWidth="1"/>
    <col min="9202" max="9440" width="11.421875" style="6" customWidth="1"/>
    <col min="9441" max="9441" width="2.421875" style="6" customWidth="1"/>
    <col min="9442" max="9442" width="13.7109375" style="6" customWidth="1"/>
    <col min="9443" max="9453" width="9.7109375" style="6" customWidth="1"/>
    <col min="9454" max="9454" width="12.421875" style="6" customWidth="1"/>
    <col min="9455" max="9456" width="9.8515625" style="6" customWidth="1"/>
    <col min="9457" max="9457" width="10.00390625" style="6" customWidth="1"/>
    <col min="9458" max="9696" width="11.421875" style="6" customWidth="1"/>
    <col min="9697" max="9697" width="2.421875" style="6" customWidth="1"/>
    <col min="9698" max="9698" width="13.7109375" style="6" customWidth="1"/>
    <col min="9699" max="9709" width="9.7109375" style="6" customWidth="1"/>
    <col min="9710" max="9710" width="12.421875" style="6" customWidth="1"/>
    <col min="9711" max="9712" width="9.8515625" style="6" customWidth="1"/>
    <col min="9713" max="9713" width="10.00390625" style="6" customWidth="1"/>
    <col min="9714" max="9952" width="11.421875" style="6" customWidth="1"/>
    <col min="9953" max="9953" width="2.421875" style="6" customWidth="1"/>
    <col min="9954" max="9954" width="13.7109375" style="6" customWidth="1"/>
    <col min="9955" max="9965" width="9.7109375" style="6" customWidth="1"/>
    <col min="9966" max="9966" width="12.421875" style="6" customWidth="1"/>
    <col min="9967" max="9968" width="9.8515625" style="6" customWidth="1"/>
    <col min="9969" max="9969" width="10.00390625" style="6" customWidth="1"/>
    <col min="9970" max="10208" width="11.421875" style="6" customWidth="1"/>
    <col min="10209" max="10209" width="2.421875" style="6" customWidth="1"/>
    <col min="10210" max="10210" width="13.7109375" style="6" customWidth="1"/>
    <col min="10211" max="10221" width="9.7109375" style="6" customWidth="1"/>
    <col min="10222" max="10222" width="12.421875" style="6" customWidth="1"/>
    <col min="10223" max="10224" width="9.8515625" style="6" customWidth="1"/>
    <col min="10225" max="10225" width="10.00390625" style="6" customWidth="1"/>
    <col min="10226" max="10464" width="11.421875" style="6" customWidth="1"/>
    <col min="10465" max="10465" width="2.421875" style="6" customWidth="1"/>
    <col min="10466" max="10466" width="13.7109375" style="6" customWidth="1"/>
    <col min="10467" max="10477" width="9.7109375" style="6" customWidth="1"/>
    <col min="10478" max="10478" width="12.421875" style="6" customWidth="1"/>
    <col min="10479" max="10480" width="9.8515625" style="6" customWidth="1"/>
    <col min="10481" max="10481" width="10.00390625" style="6" customWidth="1"/>
    <col min="10482" max="10720" width="11.421875" style="6" customWidth="1"/>
    <col min="10721" max="10721" width="2.421875" style="6" customWidth="1"/>
    <col min="10722" max="10722" width="13.7109375" style="6" customWidth="1"/>
    <col min="10723" max="10733" width="9.7109375" style="6" customWidth="1"/>
    <col min="10734" max="10734" width="12.421875" style="6" customWidth="1"/>
    <col min="10735" max="10736" width="9.8515625" style="6" customWidth="1"/>
    <col min="10737" max="10737" width="10.00390625" style="6" customWidth="1"/>
    <col min="10738" max="10976" width="11.421875" style="6" customWidth="1"/>
    <col min="10977" max="10977" width="2.421875" style="6" customWidth="1"/>
    <col min="10978" max="10978" width="13.7109375" style="6" customWidth="1"/>
    <col min="10979" max="10989" width="9.7109375" style="6" customWidth="1"/>
    <col min="10990" max="10990" width="12.421875" style="6" customWidth="1"/>
    <col min="10991" max="10992" width="9.8515625" style="6" customWidth="1"/>
    <col min="10993" max="10993" width="10.00390625" style="6" customWidth="1"/>
    <col min="10994" max="11232" width="11.421875" style="6" customWidth="1"/>
    <col min="11233" max="11233" width="2.421875" style="6" customWidth="1"/>
    <col min="11234" max="11234" width="13.7109375" style="6" customWidth="1"/>
    <col min="11235" max="11245" width="9.7109375" style="6" customWidth="1"/>
    <col min="11246" max="11246" width="12.421875" style="6" customWidth="1"/>
    <col min="11247" max="11248" width="9.8515625" style="6" customWidth="1"/>
    <col min="11249" max="11249" width="10.00390625" style="6" customWidth="1"/>
    <col min="11250" max="11488" width="11.421875" style="6" customWidth="1"/>
    <col min="11489" max="11489" width="2.421875" style="6" customWidth="1"/>
    <col min="11490" max="11490" width="13.7109375" style="6" customWidth="1"/>
    <col min="11491" max="11501" width="9.7109375" style="6" customWidth="1"/>
    <col min="11502" max="11502" width="12.421875" style="6" customWidth="1"/>
    <col min="11503" max="11504" width="9.8515625" style="6" customWidth="1"/>
    <col min="11505" max="11505" width="10.00390625" style="6" customWidth="1"/>
    <col min="11506" max="11744" width="11.421875" style="6" customWidth="1"/>
    <col min="11745" max="11745" width="2.421875" style="6" customWidth="1"/>
    <col min="11746" max="11746" width="13.7109375" style="6" customWidth="1"/>
    <col min="11747" max="11757" width="9.7109375" style="6" customWidth="1"/>
    <col min="11758" max="11758" width="12.421875" style="6" customWidth="1"/>
    <col min="11759" max="11760" width="9.8515625" style="6" customWidth="1"/>
    <col min="11761" max="11761" width="10.00390625" style="6" customWidth="1"/>
    <col min="11762" max="12000" width="11.421875" style="6" customWidth="1"/>
    <col min="12001" max="12001" width="2.421875" style="6" customWidth="1"/>
    <col min="12002" max="12002" width="13.7109375" style="6" customWidth="1"/>
    <col min="12003" max="12013" width="9.7109375" style="6" customWidth="1"/>
    <col min="12014" max="12014" width="12.421875" style="6" customWidth="1"/>
    <col min="12015" max="12016" width="9.8515625" style="6" customWidth="1"/>
    <col min="12017" max="12017" width="10.00390625" style="6" customWidth="1"/>
    <col min="12018" max="12256" width="11.421875" style="6" customWidth="1"/>
    <col min="12257" max="12257" width="2.421875" style="6" customWidth="1"/>
    <col min="12258" max="12258" width="13.7109375" style="6" customWidth="1"/>
    <col min="12259" max="12269" width="9.7109375" style="6" customWidth="1"/>
    <col min="12270" max="12270" width="12.421875" style="6" customWidth="1"/>
    <col min="12271" max="12272" width="9.8515625" style="6" customWidth="1"/>
    <col min="12273" max="12273" width="10.00390625" style="6" customWidth="1"/>
    <col min="12274" max="12512" width="11.421875" style="6" customWidth="1"/>
    <col min="12513" max="12513" width="2.421875" style="6" customWidth="1"/>
    <col min="12514" max="12514" width="13.7109375" style="6" customWidth="1"/>
    <col min="12515" max="12525" width="9.7109375" style="6" customWidth="1"/>
    <col min="12526" max="12526" width="12.421875" style="6" customWidth="1"/>
    <col min="12527" max="12528" width="9.8515625" style="6" customWidth="1"/>
    <col min="12529" max="12529" width="10.00390625" style="6" customWidth="1"/>
    <col min="12530" max="12768" width="11.421875" style="6" customWidth="1"/>
    <col min="12769" max="12769" width="2.421875" style="6" customWidth="1"/>
    <col min="12770" max="12770" width="13.7109375" style="6" customWidth="1"/>
    <col min="12771" max="12781" width="9.7109375" style="6" customWidth="1"/>
    <col min="12782" max="12782" width="12.421875" style="6" customWidth="1"/>
    <col min="12783" max="12784" width="9.8515625" style="6" customWidth="1"/>
    <col min="12785" max="12785" width="10.00390625" style="6" customWidth="1"/>
    <col min="12786" max="13024" width="11.421875" style="6" customWidth="1"/>
    <col min="13025" max="13025" width="2.421875" style="6" customWidth="1"/>
    <col min="13026" max="13026" width="13.7109375" style="6" customWidth="1"/>
    <col min="13027" max="13037" width="9.7109375" style="6" customWidth="1"/>
    <col min="13038" max="13038" width="12.421875" style="6" customWidth="1"/>
    <col min="13039" max="13040" width="9.8515625" style="6" customWidth="1"/>
    <col min="13041" max="13041" width="10.00390625" style="6" customWidth="1"/>
    <col min="13042" max="13280" width="11.421875" style="6" customWidth="1"/>
    <col min="13281" max="13281" width="2.421875" style="6" customWidth="1"/>
    <col min="13282" max="13282" width="13.7109375" style="6" customWidth="1"/>
    <col min="13283" max="13293" width="9.7109375" style="6" customWidth="1"/>
    <col min="13294" max="13294" width="12.421875" style="6" customWidth="1"/>
    <col min="13295" max="13296" width="9.8515625" style="6" customWidth="1"/>
    <col min="13297" max="13297" width="10.00390625" style="6" customWidth="1"/>
    <col min="13298" max="13536" width="11.421875" style="6" customWidth="1"/>
    <col min="13537" max="13537" width="2.421875" style="6" customWidth="1"/>
    <col min="13538" max="13538" width="13.7109375" style="6" customWidth="1"/>
    <col min="13539" max="13549" width="9.7109375" style="6" customWidth="1"/>
    <col min="13550" max="13550" width="12.421875" style="6" customWidth="1"/>
    <col min="13551" max="13552" width="9.8515625" style="6" customWidth="1"/>
    <col min="13553" max="13553" width="10.00390625" style="6" customWidth="1"/>
    <col min="13554" max="13792" width="11.421875" style="6" customWidth="1"/>
    <col min="13793" max="13793" width="2.421875" style="6" customWidth="1"/>
    <col min="13794" max="13794" width="13.7109375" style="6" customWidth="1"/>
    <col min="13795" max="13805" width="9.7109375" style="6" customWidth="1"/>
    <col min="13806" max="13806" width="12.421875" style="6" customWidth="1"/>
    <col min="13807" max="13808" width="9.8515625" style="6" customWidth="1"/>
    <col min="13809" max="13809" width="10.00390625" style="6" customWidth="1"/>
    <col min="13810" max="14048" width="11.421875" style="6" customWidth="1"/>
    <col min="14049" max="14049" width="2.421875" style="6" customWidth="1"/>
    <col min="14050" max="14050" width="13.7109375" style="6" customWidth="1"/>
    <col min="14051" max="14061" width="9.7109375" style="6" customWidth="1"/>
    <col min="14062" max="14062" width="12.421875" style="6" customWidth="1"/>
    <col min="14063" max="14064" width="9.8515625" style="6" customWidth="1"/>
    <col min="14065" max="14065" width="10.00390625" style="6" customWidth="1"/>
    <col min="14066" max="14304" width="11.421875" style="6" customWidth="1"/>
    <col min="14305" max="14305" width="2.421875" style="6" customWidth="1"/>
    <col min="14306" max="14306" width="13.7109375" style="6" customWidth="1"/>
    <col min="14307" max="14317" width="9.7109375" style="6" customWidth="1"/>
    <col min="14318" max="14318" width="12.421875" style="6" customWidth="1"/>
    <col min="14319" max="14320" width="9.8515625" style="6" customWidth="1"/>
    <col min="14321" max="14321" width="10.00390625" style="6" customWidth="1"/>
    <col min="14322" max="14560" width="11.421875" style="6" customWidth="1"/>
    <col min="14561" max="14561" width="2.421875" style="6" customWidth="1"/>
    <col min="14562" max="14562" width="13.7109375" style="6" customWidth="1"/>
    <col min="14563" max="14573" width="9.7109375" style="6" customWidth="1"/>
    <col min="14574" max="14574" width="12.421875" style="6" customWidth="1"/>
    <col min="14575" max="14576" width="9.8515625" style="6" customWidth="1"/>
    <col min="14577" max="14577" width="10.00390625" style="6" customWidth="1"/>
    <col min="14578" max="14816" width="11.421875" style="6" customWidth="1"/>
    <col min="14817" max="14817" width="2.421875" style="6" customWidth="1"/>
    <col min="14818" max="14818" width="13.7109375" style="6" customWidth="1"/>
    <col min="14819" max="14829" width="9.7109375" style="6" customWidth="1"/>
    <col min="14830" max="14830" width="12.421875" style="6" customWidth="1"/>
    <col min="14831" max="14832" width="9.8515625" style="6" customWidth="1"/>
    <col min="14833" max="14833" width="10.00390625" style="6" customWidth="1"/>
    <col min="14834" max="15072" width="11.421875" style="6" customWidth="1"/>
    <col min="15073" max="15073" width="2.421875" style="6" customWidth="1"/>
    <col min="15074" max="15074" width="13.7109375" style="6" customWidth="1"/>
    <col min="15075" max="15085" width="9.7109375" style="6" customWidth="1"/>
    <col min="15086" max="15086" width="12.421875" style="6" customWidth="1"/>
    <col min="15087" max="15088" width="9.8515625" style="6" customWidth="1"/>
    <col min="15089" max="15089" width="10.00390625" style="6" customWidth="1"/>
    <col min="15090" max="15328" width="11.421875" style="6" customWidth="1"/>
    <col min="15329" max="15329" width="2.421875" style="6" customWidth="1"/>
    <col min="15330" max="15330" width="13.7109375" style="6" customWidth="1"/>
    <col min="15331" max="15341" width="9.7109375" style="6" customWidth="1"/>
    <col min="15342" max="15342" width="12.421875" style="6" customWidth="1"/>
    <col min="15343" max="15344" width="9.8515625" style="6" customWidth="1"/>
    <col min="15345" max="15345" width="10.00390625" style="6" customWidth="1"/>
    <col min="15346" max="15584" width="11.421875" style="6" customWidth="1"/>
    <col min="15585" max="15585" width="2.421875" style="6" customWidth="1"/>
    <col min="15586" max="15586" width="13.7109375" style="6" customWidth="1"/>
    <col min="15587" max="15597" width="9.7109375" style="6" customWidth="1"/>
    <col min="15598" max="15598" width="12.421875" style="6" customWidth="1"/>
    <col min="15599" max="15600" width="9.8515625" style="6" customWidth="1"/>
    <col min="15601" max="15601" width="10.00390625" style="6" customWidth="1"/>
    <col min="15602" max="15840" width="11.421875" style="6" customWidth="1"/>
    <col min="15841" max="15841" width="2.421875" style="6" customWidth="1"/>
    <col min="15842" max="15842" width="13.7109375" style="6" customWidth="1"/>
    <col min="15843" max="15853" width="9.7109375" style="6" customWidth="1"/>
    <col min="15854" max="15854" width="12.421875" style="6" customWidth="1"/>
    <col min="15855" max="15856" width="9.8515625" style="6" customWidth="1"/>
    <col min="15857" max="15857" width="10.00390625" style="6" customWidth="1"/>
    <col min="15858" max="16096" width="11.421875" style="6" customWidth="1"/>
    <col min="16097" max="16097" width="2.421875" style="6" customWidth="1"/>
    <col min="16098" max="16098" width="13.7109375" style="6" customWidth="1"/>
    <col min="16099" max="16109" width="9.7109375" style="6" customWidth="1"/>
    <col min="16110" max="16110" width="12.421875" style="6" customWidth="1"/>
    <col min="16111" max="16112" width="9.8515625" style="6" customWidth="1"/>
    <col min="16113" max="16113" width="10.00390625" style="6" customWidth="1"/>
    <col min="16114" max="16384" width="11.421875" style="6" customWidth="1"/>
  </cols>
  <sheetData>
    <row r="1" spans="1:16" ht="64.5" customHeight="1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s="10" customFormat="1" ht="16.5">
      <c r="A2" s="7">
        <v>43281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6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4.1" customHeight="1">
      <c r="A4" s="86"/>
      <c r="B4" s="86"/>
      <c r="C4" s="12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88" t="s">
        <v>4</v>
      </c>
      <c r="O4" s="13" t="s">
        <v>5</v>
      </c>
      <c r="P4" s="13" t="s">
        <v>5</v>
      </c>
    </row>
    <row r="5" spans="1:16" ht="14.1" customHeight="1">
      <c r="A5" s="87"/>
      <c r="B5" s="87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5" t="s">
        <v>15</v>
      </c>
      <c r="M5" s="15" t="s">
        <v>16</v>
      </c>
      <c r="N5" s="89"/>
      <c r="O5" s="16" t="s">
        <v>17</v>
      </c>
      <c r="P5" s="16" t="s">
        <v>18</v>
      </c>
    </row>
    <row r="6" spans="1:16" ht="15">
      <c r="A6" s="17" t="s">
        <v>0</v>
      </c>
      <c r="B6" s="18"/>
      <c r="C6" s="19">
        <f>SUM(C7:C8)</f>
        <v>0</v>
      </c>
      <c r="D6" s="19">
        <f aca="true" t="shared" si="0" ref="D6:M6">SUM(D7:D8)</f>
        <v>20</v>
      </c>
      <c r="E6" s="19">
        <f t="shared" si="0"/>
        <v>229</v>
      </c>
      <c r="F6" s="19">
        <f t="shared" si="0"/>
        <v>355</v>
      </c>
      <c r="G6" s="19">
        <f t="shared" si="0"/>
        <v>412</v>
      </c>
      <c r="H6" s="19">
        <f t="shared" si="0"/>
        <v>330</v>
      </c>
      <c r="I6" s="19">
        <f t="shared" si="0"/>
        <v>197</v>
      </c>
      <c r="J6" s="19">
        <f t="shared" si="0"/>
        <v>90</v>
      </c>
      <c r="K6" s="19">
        <f t="shared" si="0"/>
        <v>47</v>
      </c>
      <c r="L6" s="19">
        <f t="shared" si="0"/>
        <v>12</v>
      </c>
      <c r="M6" s="19">
        <f t="shared" si="0"/>
        <v>1</v>
      </c>
      <c r="N6" s="19">
        <f>SUM(N7:N8)</f>
        <v>1693</v>
      </c>
      <c r="O6" s="61">
        <f>100*N6/N6</f>
        <v>100</v>
      </c>
      <c r="P6" s="61">
        <f>100*N6/$N$18</f>
        <v>2.598937705320684</v>
      </c>
    </row>
    <row r="7" spans="1:16" ht="15">
      <c r="A7" s="20"/>
      <c r="B7" s="21" t="s">
        <v>20</v>
      </c>
      <c r="C7" s="1">
        <v>0</v>
      </c>
      <c r="D7" s="1">
        <v>11</v>
      </c>
      <c r="E7" s="1">
        <v>137</v>
      </c>
      <c r="F7" s="1">
        <v>214</v>
      </c>
      <c r="G7" s="1">
        <v>278</v>
      </c>
      <c r="H7" s="1">
        <v>230</v>
      </c>
      <c r="I7" s="1">
        <v>149</v>
      </c>
      <c r="J7" s="1">
        <v>72</v>
      </c>
      <c r="K7" s="1">
        <v>30</v>
      </c>
      <c r="L7" s="1">
        <v>10</v>
      </c>
      <c r="M7" s="1">
        <v>1</v>
      </c>
      <c r="N7" s="1">
        <v>1132</v>
      </c>
      <c r="O7" s="62">
        <f>100*N7/N6</f>
        <v>66.86355581807443</v>
      </c>
      <c r="P7" s="63"/>
    </row>
    <row r="8" spans="1:16" ht="15">
      <c r="A8" s="23"/>
      <c r="B8" s="24" t="s">
        <v>21</v>
      </c>
      <c r="C8" s="2">
        <v>0</v>
      </c>
      <c r="D8" s="2">
        <v>9</v>
      </c>
      <c r="E8" s="2">
        <v>92</v>
      </c>
      <c r="F8" s="2">
        <v>141</v>
      </c>
      <c r="G8" s="2">
        <v>134</v>
      </c>
      <c r="H8" s="2">
        <v>100</v>
      </c>
      <c r="I8" s="2">
        <v>48</v>
      </c>
      <c r="J8" s="2">
        <v>18</v>
      </c>
      <c r="K8" s="2">
        <v>17</v>
      </c>
      <c r="L8" s="2">
        <v>2</v>
      </c>
      <c r="M8" s="2"/>
      <c r="N8" s="2">
        <v>561</v>
      </c>
      <c r="O8" s="64">
        <f>100*N8/N6</f>
        <v>33.136444181925576</v>
      </c>
      <c r="P8" s="65"/>
    </row>
    <row r="9" spans="1:16" s="26" customFormat="1" ht="14.1" customHeight="1">
      <c r="A9" s="17" t="s">
        <v>1</v>
      </c>
      <c r="B9" s="25"/>
      <c r="C9" s="19">
        <f>SUM(C10:C11)</f>
        <v>0</v>
      </c>
      <c r="D9" s="19">
        <f aca="true" t="shared" si="1" ref="D9:M9">SUM(D10:D11)</f>
        <v>12</v>
      </c>
      <c r="E9" s="19">
        <f t="shared" si="1"/>
        <v>513</v>
      </c>
      <c r="F9" s="19">
        <f t="shared" si="1"/>
        <v>2549</v>
      </c>
      <c r="G9" s="19">
        <f t="shared" si="1"/>
        <v>5216</v>
      </c>
      <c r="H9" s="19">
        <f t="shared" si="1"/>
        <v>5609</v>
      </c>
      <c r="I9" s="19">
        <f t="shared" si="1"/>
        <v>4259</v>
      </c>
      <c r="J9" s="19">
        <f t="shared" si="1"/>
        <v>2704</v>
      </c>
      <c r="K9" s="19">
        <f t="shared" si="1"/>
        <v>1434</v>
      </c>
      <c r="L9" s="19">
        <f t="shared" si="1"/>
        <v>622</v>
      </c>
      <c r="M9" s="19">
        <f t="shared" si="1"/>
        <v>25</v>
      </c>
      <c r="N9" s="19">
        <f>SUM(N10:N11)</f>
        <v>22943</v>
      </c>
      <c r="O9" s="61">
        <f>100*N9/N9</f>
        <v>100</v>
      </c>
      <c r="P9" s="61">
        <f>100*N9/$N$18</f>
        <v>35.219980964661815</v>
      </c>
    </row>
    <row r="10" spans="1:16" s="26" customFormat="1" ht="14.1" customHeight="1">
      <c r="A10" s="20"/>
      <c r="B10" s="21" t="s">
        <v>20</v>
      </c>
      <c r="C10" s="1">
        <v>0</v>
      </c>
      <c r="D10" s="1">
        <v>5</v>
      </c>
      <c r="E10" s="1">
        <v>260</v>
      </c>
      <c r="F10" s="1">
        <v>1318</v>
      </c>
      <c r="G10" s="1">
        <v>2929</v>
      </c>
      <c r="H10" s="1">
        <v>3269</v>
      </c>
      <c r="I10" s="1">
        <v>2579</v>
      </c>
      <c r="J10" s="1">
        <v>1722</v>
      </c>
      <c r="K10" s="1">
        <v>923</v>
      </c>
      <c r="L10" s="1">
        <v>436</v>
      </c>
      <c r="M10" s="1">
        <v>14</v>
      </c>
      <c r="N10" s="1">
        <v>13455</v>
      </c>
      <c r="O10" s="62">
        <f>100*N10/N9</f>
        <v>58.64533844745674</v>
      </c>
      <c r="P10" s="63"/>
    </row>
    <row r="11" spans="1:16" s="26" customFormat="1" ht="14.1" customHeight="1">
      <c r="A11" s="23"/>
      <c r="B11" s="24" t="s">
        <v>21</v>
      </c>
      <c r="C11" s="2">
        <v>0</v>
      </c>
      <c r="D11" s="2">
        <v>7</v>
      </c>
      <c r="E11" s="2">
        <v>253</v>
      </c>
      <c r="F11" s="2">
        <v>1231</v>
      </c>
      <c r="G11" s="2">
        <v>2287</v>
      </c>
      <c r="H11" s="2">
        <v>2340</v>
      </c>
      <c r="I11" s="2">
        <v>1680</v>
      </c>
      <c r="J11" s="2">
        <v>982</v>
      </c>
      <c r="K11" s="2">
        <v>511</v>
      </c>
      <c r="L11" s="2">
        <v>186</v>
      </c>
      <c r="M11" s="2">
        <v>11</v>
      </c>
      <c r="N11" s="2">
        <v>9488</v>
      </c>
      <c r="O11" s="64">
        <f>100*N11/N9</f>
        <v>41.35466155254326</v>
      </c>
      <c r="P11" s="65"/>
    </row>
    <row r="12" spans="1:16" s="26" customFormat="1" ht="14.1" customHeight="1">
      <c r="A12" s="17" t="s">
        <v>2</v>
      </c>
      <c r="B12" s="25"/>
      <c r="C12" s="19">
        <f>SUM(C13:C14)</f>
        <v>0</v>
      </c>
      <c r="D12" s="19">
        <f aca="true" t="shared" si="2" ref="D12:M12">SUM(D13:D14)</f>
        <v>8</v>
      </c>
      <c r="E12" s="19">
        <f t="shared" si="2"/>
        <v>990</v>
      </c>
      <c r="F12" s="19">
        <f t="shared" si="2"/>
        <v>3862</v>
      </c>
      <c r="G12" s="19">
        <f t="shared" si="2"/>
        <v>6219</v>
      </c>
      <c r="H12" s="19">
        <f t="shared" si="2"/>
        <v>5928</v>
      </c>
      <c r="I12" s="19">
        <f t="shared" si="2"/>
        <v>3988</v>
      </c>
      <c r="J12" s="19">
        <f t="shared" si="2"/>
        <v>2243</v>
      </c>
      <c r="K12" s="19">
        <f t="shared" si="2"/>
        <v>1224</v>
      </c>
      <c r="L12" s="19">
        <f t="shared" si="2"/>
        <v>442</v>
      </c>
      <c r="M12" s="19">
        <f t="shared" si="2"/>
        <v>17</v>
      </c>
      <c r="N12" s="19">
        <f>SUM(N13:N14)</f>
        <v>24921</v>
      </c>
      <c r="O12" s="61">
        <f aca="true" t="shared" si="3" ref="O12">100*N12/N12</f>
        <v>100</v>
      </c>
      <c r="P12" s="61">
        <f aca="true" t="shared" si="4" ref="P12">100*N12/$N$18</f>
        <v>38.256424426637196</v>
      </c>
    </row>
    <row r="13" spans="1:16" s="26" customFormat="1" ht="14.1" customHeight="1">
      <c r="A13" s="20"/>
      <c r="B13" s="21" t="s">
        <v>20</v>
      </c>
      <c r="C13" s="1">
        <v>0</v>
      </c>
      <c r="D13" s="1">
        <v>5</v>
      </c>
      <c r="E13" s="1">
        <v>482</v>
      </c>
      <c r="F13" s="1">
        <v>2045</v>
      </c>
      <c r="G13" s="1">
        <v>3591</v>
      </c>
      <c r="H13" s="1">
        <v>3622</v>
      </c>
      <c r="I13" s="1">
        <v>2658</v>
      </c>
      <c r="J13" s="1">
        <v>1611</v>
      </c>
      <c r="K13" s="1">
        <v>907</v>
      </c>
      <c r="L13" s="1">
        <v>327</v>
      </c>
      <c r="M13" s="1">
        <v>11</v>
      </c>
      <c r="N13" s="1">
        <v>15259</v>
      </c>
      <c r="O13" s="62">
        <f aca="true" t="shared" si="5" ref="O13">100*N13/N12</f>
        <v>61.22948517314715</v>
      </c>
      <c r="P13" s="63"/>
    </row>
    <row r="14" spans="1:16" s="26" customFormat="1" ht="14.1" customHeight="1">
      <c r="A14" s="23"/>
      <c r="B14" s="24" t="s">
        <v>21</v>
      </c>
      <c r="C14" s="2">
        <v>0</v>
      </c>
      <c r="D14" s="2">
        <v>3</v>
      </c>
      <c r="E14" s="2">
        <v>508</v>
      </c>
      <c r="F14" s="2">
        <v>1817</v>
      </c>
      <c r="G14" s="2">
        <v>2628</v>
      </c>
      <c r="H14" s="2">
        <v>2306</v>
      </c>
      <c r="I14" s="2">
        <v>1330</v>
      </c>
      <c r="J14" s="2">
        <v>632</v>
      </c>
      <c r="K14" s="2">
        <v>317</v>
      </c>
      <c r="L14" s="2">
        <v>115</v>
      </c>
      <c r="M14" s="2">
        <v>6</v>
      </c>
      <c r="N14" s="2">
        <v>9662</v>
      </c>
      <c r="O14" s="64">
        <f aca="true" t="shared" si="6" ref="O14">100*N14/N12</f>
        <v>38.77051482685285</v>
      </c>
      <c r="P14" s="65"/>
    </row>
    <row r="15" spans="1:16" s="26" customFormat="1" ht="14.1" customHeight="1">
      <c r="A15" s="17" t="s">
        <v>3</v>
      </c>
      <c r="B15" s="25"/>
      <c r="C15" s="19">
        <f>SUM(C16:C17)</f>
        <v>0</v>
      </c>
      <c r="D15" s="19">
        <f aca="true" t="shared" si="7" ref="D15:M15">SUM(D16:D17)</f>
        <v>5</v>
      </c>
      <c r="E15" s="19">
        <f t="shared" si="7"/>
        <v>406</v>
      </c>
      <c r="F15" s="19">
        <f t="shared" si="7"/>
        <v>1843</v>
      </c>
      <c r="G15" s="19">
        <f t="shared" si="7"/>
        <v>3727</v>
      </c>
      <c r="H15" s="19">
        <f t="shared" si="7"/>
        <v>3909</v>
      </c>
      <c r="I15" s="19">
        <f t="shared" si="7"/>
        <v>2792</v>
      </c>
      <c r="J15" s="19">
        <f t="shared" si="7"/>
        <v>1677</v>
      </c>
      <c r="K15" s="19">
        <f t="shared" si="7"/>
        <v>890</v>
      </c>
      <c r="L15" s="19">
        <f t="shared" si="7"/>
        <v>317</v>
      </c>
      <c r="M15" s="19">
        <f t="shared" si="7"/>
        <v>19</v>
      </c>
      <c r="N15" s="19">
        <f>SUM(N16:N17)</f>
        <v>15585</v>
      </c>
      <c r="O15" s="61">
        <f aca="true" t="shared" si="8" ref="O15">100*N15/N15</f>
        <v>100</v>
      </c>
      <c r="P15" s="61">
        <f aca="true" t="shared" si="9" ref="P15">100*N15/$N$18</f>
        <v>23.924656903380306</v>
      </c>
    </row>
    <row r="16" spans="1:16" s="26" customFormat="1" ht="14.1" customHeight="1">
      <c r="A16" s="20"/>
      <c r="B16" s="21" t="s">
        <v>20</v>
      </c>
      <c r="C16" s="1">
        <v>0</v>
      </c>
      <c r="D16" s="1">
        <v>3</v>
      </c>
      <c r="E16" s="1">
        <v>218</v>
      </c>
      <c r="F16" s="1">
        <v>1010</v>
      </c>
      <c r="G16" s="1">
        <v>2159</v>
      </c>
      <c r="H16" s="1">
        <v>2457</v>
      </c>
      <c r="I16" s="1">
        <v>1813</v>
      </c>
      <c r="J16" s="1">
        <v>1148</v>
      </c>
      <c r="K16" s="1">
        <v>609</v>
      </c>
      <c r="L16" s="1">
        <v>236</v>
      </c>
      <c r="M16" s="1">
        <v>13</v>
      </c>
      <c r="N16" s="1">
        <v>9666</v>
      </c>
      <c r="O16" s="62">
        <f aca="true" t="shared" si="10" ref="O16">100*N16/N15</f>
        <v>62.02117420596728</v>
      </c>
      <c r="P16" s="63"/>
    </row>
    <row r="17" spans="1:16" s="26" customFormat="1" ht="14.1" customHeight="1">
      <c r="A17" s="23"/>
      <c r="B17" s="24" t="s">
        <v>21</v>
      </c>
      <c r="C17" s="2">
        <v>0</v>
      </c>
      <c r="D17" s="2">
        <v>2</v>
      </c>
      <c r="E17" s="2">
        <v>188</v>
      </c>
      <c r="F17" s="2">
        <v>833</v>
      </c>
      <c r="G17" s="2">
        <v>1568</v>
      </c>
      <c r="H17" s="2">
        <v>1452</v>
      </c>
      <c r="I17" s="2">
        <v>979</v>
      </c>
      <c r="J17" s="2">
        <v>529</v>
      </c>
      <c r="K17" s="2">
        <v>281</v>
      </c>
      <c r="L17" s="2">
        <v>81</v>
      </c>
      <c r="M17" s="2">
        <v>6</v>
      </c>
      <c r="N17" s="2">
        <v>5919</v>
      </c>
      <c r="O17" s="64">
        <f aca="true" t="shared" si="11" ref="O17">100*N17/N15</f>
        <v>37.97882579403272</v>
      </c>
      <c r="P17" s="65"/>
    </row>
    <row r="18" spans="1:16" s="26" customFormat="1" ht="14.1" customHeight="1">
      <c r="A18" s="27" t="s">
        <v>19</v>
      </c>
      <c r="B18" s="25"/>
      <c r="C18" s="19">
        <f>SUM(C19:C20)</f>
        <v>0</v>
      </c>
      <c r="D18" s="19">
        <f aca="true" t="shared" si="12" ref="D18:L18">SUM(D19:D20)</f>
        <v>45</v>
      </c>
      <c r="E18" s="19">
        <f t="shared" si="12"/>
        <v>2138</v>
      </c>
      <c r="F18" s="19">
        <f t="shared" si="12"/>
        <v>8609</v>
      </c>
      <c r="G18" s="19">
        <f t="shared" si="12"/>
        <v>15574</v>
      </c>
      <c r="H18" s="19">
        <f t="shared" si="12"/>
        <v>15776</v>
      </c>
      <c r="I18" s="19">
        <f t="shared" si="12"/>
        <v>11236</v>
      </c>
      <c r="J18" s="19">
        <f t="shared" si="12"/>
        <v>6714</v>
      </c>
      <c r="K18" s="19">
        <f t="shared" si="12"/>
        <v>3595</v>
      </c>
      <c r="L18" s="19">
        <f t="shared" si="12"/>
        <v>1393</v>
      </c>
      <c r="M18" s="19">
        <f>SUM(M19:M20)</f>
        <v>62</v>
      </c>
      <c r="N18" s="19">
        <f>SUM(N19:N20)</f>
        <v>65142</v>
      </c>
      <c r="O18" s="61">
        <f aca="true" t="shared" si="13" ref="O18">100*N18/N18</f>
        <v>100</v>
      </c>
      <c r="P18" s="61">
        <f aca="true" t="shared" si="14" ref="P18">100*N18/$N$18</f>
        <v>100</v>
      </c>
    </row>
    <row r="19" spans="1:16" ht="14.1" customHeight="1">
      <c r="A19" s="28"/>
      <c r="B19" s="29" t="s">
        <v>20</v>
      </c>
      <c r="C19" s="1">
        <f>+C7+C10+C13+C16</f>
        <v>0</v>
      </c>
      <c r="D19" s="1">
        <f aca="true" t="shared" si="15" ref="D19:M20">+D7+D10+D13+D16</f>
        <v>24</v>
      </c>
      <c r="E19" s="1">
        <f t="shared" si="15"/>
        <v>1097</v>
      </c>
      <c r="F19" s="1">
        <f t="shared" si="15"/>
        <v>4587</v>
      </c>
      <c r="G19" s="1">
        <f t="shared" si="15"/>
        <v>8957</v>
      </c>
      <c r="H19" s="1">
        <f t="shared" si="15"/>
        <v>9578</v>
      </c>
      <c r="I19" s="1">
        <f t="shared" si="15"/>
        <v>7199</v>
      </c>
      <c r="J19" s="1">
        <f t="shared" si="15"/>
        <v>4553</v>
      </c>
      <c r="K19" s="1">
        <f t="shared" si="15"/>
        <v>2469</v>
      </c>
      <c r="L19" s="1">
        <f t="shared" si="15"/>
        <v>1009</v>
      </c>
      <c r="M19" s="1">
        <f>+M7+M10+M13+M16</f>
        <v>39</v>
      </c>
      <c r="N19" s="1">
        <f aca="true" t="shared" si="16" ref="N19:N20">SUM(D19:M19)</f>
        <v>39512</v>
      </c>
      <c r="O19" s="62">
        <f aca="true" t="shared" si="17" ref="O19">100*N19/N18</f>
        <v>60.65518405943938</v>
      </c>
      <c r="P19" s="63"/>
    </row>
    <row r="20" spans="1:16" ht="14.1" customHeight="1">
      <c r="A20" s="24"/>
      <c r="B20" s="30" t="s">
        <v>21</v>
      </c>
      <c r="C20" s="2">
        <f>+C8+C11+C14+C17</f>
        <v>0</v>
      </c>
      <c r="D20" s="2">
        <f t="shared" si="15"/>
        <v>21</v>
      </c>
      <c r="E20" s="2">
        <f t="shared" si="15"/>
        <v>1041</v>
      </c>
      <c r="F20" s="2">
        <f t="shared" si="15"/>
        <v>4022</v>
      </c>
      <c r="G20" s="2">
        <f t="shared" si="15"/>
        <v>6617</v>
      </c>
      <c r="H20" s="2">
        <f t="shared" si="15"/>
        <v>6198</v>
      </c>
      <c r="I20" s="2">
        <f t="shared" si="15"/>
        <v>4037</v>
      </c>
      <c r="J20" s="2">
        <f t="shared" si="15"/>
        <v>2161</v>
      </c>
      <c r="K20" s="2">
        <f t="shared" si="15"/>
        <v>1126</v>
      </c>
      <c r="L20" s="2">
        <f>+L8+L11+L14+L17</f>
        <v>384</v>
      </c>
      <c r="M20" s="2">
        <f t="shared" si="15"/>
        <v>23</v>
      </c>
      <c r="N20" s="2">
        <f t="shared" si="16"/>
        <v>25630</v>
      </c>
      <c r="O20" s="64">
        <f aca="true" t="shared" si="18" ref="O20">100*N20/N18</f>
        <v>39.34481594056062</v>
      </c>
      <c r="P20" s="65"/>
    </row>
    <row r="21" spans="1:16" ht="14.1" customHeight="1">
      <c r="A21" s="29" t="s">
        <v>22</v>
      </c>
      <c r="B21" s="6"/>
      <c r="C21" s="66">
        <f>100*C18/$N18</f>
        <v>0</v>
      </c>
      <c r="D21" s="67">
        <f aca="true" t="shared" si="19" ref="D21:N21">100*D18/$N18</f>
        <v>0.06907985631389886</v>
      </c>
      <c r="E21" s="67">
        <f t="shared" si="19"/>
        <v>3.2820607288692396</v>
      </c>
      <c r="F21" s="67">
        <f t="shared" si="19"/>
        <v>13.215744066807897</v>
      </c>
      <c r="G21" s="67">
        <f t="shared" si="19"/>
        <v>23.907770716281355</v>
      </c>
      <c r="H21" s="67">
        <f t="shared" si="19"/>
        <v>24.217862515734858</v>
      </c>
      <c r="I21" s="67">
        <f t="shared" si="19"/>
        <v>17.248472567621505</v>
      </c>
      <c r="J21" s="67">
        <f t="shared" si="19"/>
        <v>10.306714562033712</v>
      </c>
      <c r="K21" s="67">
        <f t="shared" si="19"/>
        <v>5.518712965521476</v>
      </c>
      <c r="L21" s="67">
        <f t="shared" si="19"/>
        <v>2.1384053298946917</v>
      </c>
      <c r="M21" s="67">
        <f t="shared" si="19"/>
        <v>0.09517669092137178</v>
      </c>
      <c r="N21" s="67">
        <f t="shared" si="19"/>
        <v>100</v>
      </c>
      <c r="O21" s="31"/>
      <c r="P21" s="22"/>
    </row>
    <row r="22" spans="1:16" ht="3" customHeight="1" thickBot="1">
      <c r="A22" s="32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</row>
    <row r="23" spans="1:16" ht="29.25" customHeight="1">
      <c r="A23" s="84" t="s">
        <v>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ht="15">
      <c r="A24" s="34" t="s">
        <v>39</v>
      </c>
    </row>
    <row r="48" ht="2.25" customHeight="1"/>
    <row r="49" ht="30" customHeight="1"/>
  </sheetData>
  <mergeCells count="4">
    <mergeCell ref="A4:A5"/>
    <mergeCell ref="B4:B5"/>
    <mergeCell ref="N4:N5"/>
    <mergeCell ref="A23:P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10" zoomScaleNormal="110" workbookViewId="0" topLeftCell="A1">
      <selection activeCell="C5" sqref="C5"/>
    </sheetView>
  </sheetViews>
  <sheetFormatPr defaultColWidth="11.421875" defaultRowHeight="15"/>
  <cols>
    <col min="1" max="1" width="5.28125" style="102" customWidth="1"/>
    <col min="2" max="2" width="7.140625" style="102" customWidth="1"/>
    <col min="3" max="13" width="10.57421875" style="102" customWidth="1"/>
    <col min="14" max="14" width="10.7109375" style="102" customWidth="1"/>
    <col min="15" max="16384" width="11.421875" style="102" customWidth="1"/>
  </cols>
  <sheetData>
    <row r="1" spans="1:16" ht="55.5">
      <c r="A1" s="99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6.5">
      <c r="A2" s="7">
        <f>+'Retiros 25%|AFP-sexo-edad act'!A2</f>
        <v>43281</v>
      </c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>
      <c r="A4" s="106"/>
      <c r="B4" s="106"/>
      <c r="C4" s="107" t="s">
        <v>38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 t="s">
        <v>4</v>
      </c>
      <c r="O4" s="109" t="s">
        <v>5</v>
      </c>
      <c r="P4" s="109" t="s">
        <v>5</v>
      </c>
    </row>
    <row r="5" spans="1:16" ht="15">
      <c r="A5" s="110"/>
      <c r="B5" s="110"/>
      <c r="C5" s="111" t="s">
        <v>6</v>
      </c>
      <c r="D5" s="111" t="s">
        <v>7</v>
      </c>
      <c r="E5" s="111" t="s">
        <v>8</v>
      </c>
      <c r="F5" s="111" t="s">
        <v>9</v>
      </c>
      <c r="G5" s="111" t="s">
        <v>10</v>
      </c>
      <c r="H5" s="111" t="s">
        <v>11</v>
      </c>
      <c r="I5" s="111" t="s">
        <v>12</v>
      </c>
      <c r="J5" s="111" t="s">
        <v>13</v>
      </c>
      <c r="K5" s="111" t="s">
        <v>14</v>
      </c>
      <c r="L5" s="112" t="s">
        <v>15</v>
      </c>
      <c r="M5" s="112" t="s">
        <v>16</v>
      </c>
      <c r="N5" s="113"/>
      <c r="O5" s="114" t="s">
        <v>17</v>
      </c>
      <c r="P5" s="114" t="s">
        <v>18</v>
      </c>
    </row>
    <row r="6" spans="1:16" ht="15">
      <c r="A6" s="115" t="s">
        <v>0</v>
      </c>
      <c r="B6" s="116"/>
      <c r="C6" s="19">
        <f>SUM(C7:C8)</f>
        <v>0</v>
      </c>
      <c r="D6" s="19">
        <f>SUM(D7:D8)</f>
        <v>33</v>
      </c>
      <c r="E6" s="19">
        <f>SUM(E7:E8)</f>
        <v>273</v>
      </c>
      <c r="F6" s="19">
        <f>SUM(F7:F8)</f>
        <v>386</v>
      </c>
      <c r="G6" s="19">
        <f>SUM(G7:G8)</f>
        <v>423</v>
      </c>
      <c r="H6" s="19">
        <f>SUM(H7:H8)</f>
        <v>306</v>
      </c>
      <c r="I6" s="19">
        <f>SUM(I7:I8)</f>
        <v>157</v>
      </c>
      <c r="J6" s="19">
        <f>SUM(J7:J8)</f>
        <v>74</v>
      </c>
      <c r="K6" s="19">
        <f>SUM(K7:K8)</f>
        <v>34</v>
      </c>
      <c r="L6" s="19">
        <f>SUM(L7:L8)</f>
        <v>6</v>
      </c>
      <c r="M6" s="19">
        <f>SUM(M7:M8)</f>
        <v>1</v>
      </c>
      <c r="N6" s="19">
        <f>SUM(N7:N8)</f>
        <v>1693</v>
      </c>
      <c r="O6" s="117">
        <f>100*N6/N6</f>
        <v>100</v>
      </c>
      <c r="P6" s="117">
        <f>100*N6/'Retiros 25%|AFP-sexo-edad act'!$N$18</f>
        <v>2.598937705320684</v>
      </c>
    </row>
    <row r="7" spans="1:16" ht="15">
      <c r="A7" s="118"/>
      <c r="B7" s="119" t="s">
        <v>20</v>
      </c>
      <c r="C7" s="1">
        <v>0</v>
      </c>
      <c r="D7" s="1">
        <v>18</v>
      </c>
      <c r="E7" s="1">
        <v>157</v>
      </c>
      <c r="F7" s="1">
        <v>251</v>
      </c>
      <c r="G7" s="1">
        <v>288</v>
      </c>
      <c r="H7" s="1">
        <v>210</v>
      </c>
      <c r="I7" s="1">
        <v>122</v>
      </c>
      <c r="J7" s="1">
        <v>56</v>
      </c>
      <c r="K7" s="1">
        <v>24</v>
      </c>
      <c r="L7" s="1">
        <v>5</v>
      </c>
      <c r="M7" s="1">
        <v>1</v>
      </c>
      <c r="N7" s="1">
        <v>1132</v>
      </c>
      <c r="O7" s="120">
        <f>100*N7/N6</f>
        <v>66.86355581807443</v>
      </c>
      <c r="P7" s="121"/>
    </row>
    <row r="8" spans="1:16" ht="15">
      <c r="A8" s="122"/>
      <c r="B8" s="123" t="s">
        <v>21</v>
      </c>
      <c r="C8" s="2">
        <v>0</v>
      </c>
      <c r="D8" s="2">
        <v>15</v>
      </c>
      <c r="E8" s="2">
        <v>116</v>
      </c>
      <c r="F8" s="2">
        <v>135</v>
      </c>
      <c r="G8" s="2">
        <v>135</v>
      </c>
      <c r="H8" s="2">
        <v>96</v>
      </c>
      <c r="I8" s="2">
        <v>35</v>
      </c>
      <c r="J8" s="2">
        <v>18</v>
      </c>
      <c r="K8" s="2">
        <v>10</v>
      </c>
      <c r="L8" s="2">
        <v>1</v>
      </c>
      <c r="M8" s="2"/>
      <c r="N8" s="2">
        <v>561</v>
      </c>
      <c r="O8" s="124">
        <f>100*N8/N6</f>
        <v>33.136444181925576</v>
      </c>
      <c r="P8" s="125"/>
    </row>
    <row r="9" spans="1:16" ht="15">
      <c r="A9" s="115" t="s">
        <v>1</v>
      </c>
      <c r="B9" s="126"/>
      <c r="C9" s="19">
        <f>SUM(C10:C11)</f>
        <v>0</v>
      </c>
      <c r="D9" s="19">
        <f>SUM(D10:D11)</f>
        <v>33</v>
      </c>
      <c r="E9" s="19">
        <f>SUM(E10:E11)</f>
        <v>817</v>
      </c>
      <c r="F9" s="19">
        <f>SUM(F10:F11)</f>
        <v>3306</v>
      </c>
      <c r="G9" s="19">
        <f>SUM(G10:G11)</f>
        <v>5698</v>
      </c>
      <c r="H9" s="19">
        <f>SUM(H10:H11)</f>
        <v>5381</v>
      </c>
      <c r="I9" s="19">
        <f>SUM(I10:I11)</f>
        <v>3788</v>
      </c>
      <c r="J9" s="19">
        <f>SUM(J10:J11)</f>
        <v>2302</v>
      </c>
      <c r="K9" s="19">
        <f>SUM(K10:K11)</f>
        <v>1225</v>
      </c>
      <c r="L9" s="19">
        <f>SUM(L10:L11)</f>
        <v>380</v>
      </c>
      <c r="M9" s="19">
        <f>SUM(M10:M11)</f>
        <v>13</v>
      </c>
      <c r="N9" s="19">
        <f>SUM(N10:N11)</f>
        <v>22943</v>
      </c>
      <c r="O9" s="117">
        <f>100*N9/N9</f>
        <v>100</v>
      </c>
      <c r="P9" s="117">
        <f>100*N9/'Retiros 25%|AFP-sexo-edad act'!$N$18</f>
        <v>35.219980964661815</v>
      </c>
    </row>
    <row r="10" spans="1:16" ht="15">
      <c r="A10" s="118"/>
      <c r="B10" s="119" t="s">
        <v>20</v>
      </c>
      <c r="C10" s="1">
        <v>0</v>
      </c>
      <c r="D10" s="1">
        <v>15</v>
      </c>
      <c r="E10" s="1">
        <v>412</v>
      </c>
      <c r="F10" s="1">
        <v>1764</v>
      </c>
      <c r="G10" s="1">
        <v>3234</v>
      </c>
      <c r="H10" s="1">
        <v>3178</v>
      </c>
      <c r="I10" s="1">
        <v>2294</v>
      </c>
      <c r="J10" s="1">
        <v>1503</v>
      </c>
      <c r="K10" s="1">
        <v>777</v>
      </c>
      <c r="L10" s="1">
        <v>271</v>
      </c>
      <c r="M10" s="1">
        <v>7</v>
      </c>
      <c r="N10" s="1">
        <v>13455</v>
      </c>
      <c r="O10" s="120">
        <f>100*N10/N9</f>
        <v>58.64533844745674</v>
      </c>
      <c r="P10" s="121"/>
    </row>
    <row r="11" spans="1:16" ht="15">
      <c r="A11" s="122"/>
      <c r="B11" s="123" t="s">
        <v>21</v>
      </c>
      <c r="C11" s="2">
        <v>0</v>
      </c>
      <c r="D11" s="2">
        <v>18</v>
      </c>
      <c r="E11" s="2">
        <v>405</v>
      </c>
      <c r="F11" s="2">
        <v>1542</v>
      </c>
      <c r="G11" s="2">
        <v>2464</v>
      </c>
      <c r="H11" s="2">
        <v>2203</v>
      </c>
      <c r="I11" s="2">
        <v>1494</v>
      </c>
      <c r="J11" s="2">
        <v>799</v>
      </c>
      <c r="K11" s="2">
        <v>448</v>
      </c>
      <c r="L11" s="2">
        <v>109</v>
      </c>
      <c r="M11" s="2">
        <v>6</v>
      </c>
      <c r="N11" s="2">
        <v>9488</v>
      </c>
      <c r="O11" s="124">
        <f>100*N11/N9</f>
        <v>41.35466155254326</v>
      </c>
      <c r="P11" s="125"/>
    </row>
    <row r="12" spans="1:16" ht="15">
      <c r="A12" s="115" t="s">
        <v>2</v>
      </c>
      <c r="B12" s="126"/>
      <c r="C12" s="19">
        <f>SUM(C13:C14)</f>
        <v>0</v>
      </c>
      <c r="D12" s="19">
        <f>SUM(D13:D14)</f>
        <v>47</v>
      </c>
      <c r="E12" s="19">
        <f>SUM(E13:E14)</f>
        <v>1508</v>
      </c>
      <c r="F12" s="19">
        <f>SUM(F13:F14)</f>
        <v>4760</v>
      </c>
      <c r="G12" s="19">
        <f>SUM(G13:G14)</f>
        <v>6535</v>
      </c>
      <c r="H12" s="19">
        <f>SUM(H13:H14)</f>
        <v>5510</v>
      </c>
      <c r="I12" s="19">
        <f>SUM(I13:I14)</f>
        <v>3395</v>
      </c>
      <c r="J12" s="19">
        <f>SUM(J13:J14)</f>
        <v>1936</v>
      </c>
      <c r="K12" s="19">
        <f>SUM(K13:K14)</f>
        <v>953</v>
      </c>
      <c r="L12" s="19">
        <f>SUM(L13:L14)</f>
        <v>273</v>
      </c>
      <c r="M12" s="19">
        <f>SUM(M13:M14)</f>
        <v>4</v>
      </c>
      <c r="N12" s="19">
        <f>SUM(N13:N14)</f>
        <v>24921</v>
      </c>
      <c r="O12" s="117">
        <f>100*N12/N12</f>
        <v>100</v>
      </c>
      <c r="P12" s="117">
        <f>100*N12/'Retiros 25%|AFP-sexo-edad act'!$N$18</f>
        <v>38.256424426637196</v>
      </c>
    </row>
    <row r="13" spans="1:16" ht="15">
      <c r="A13" s="118"/>
      <c r="B13" s="119" t="s">
        <v>20</v>
      </c>
      <c r="C13" s="1">
        <v>0</v>
      </c>
      <c r="D13" s="1">
        <v>21</v>
      </c>
      <c r="E13" s="1">
        <v>747</v>
      </c>
      <c r="F13" s="1">
        <v>2593</v>
      </c>
      <c r="G13" s="1">
        <v>3842</v>
      </c>
      <c r="H13" s="1">
        <v>3416</v>
      </c>
      <c r="I13" s="1">
        <v>2334</v>
      </c>
      <c r="J13" s="1">
        <v>1408</v>
      </c>
      <c r="K13" s="1">
        <v>696</v>
      </c>
      <c r="L13" s="1">
        <v>199</v>
      </c>
      <c r="M13" s="1">
        <v>3</v>
      </c>
      <c r="N13" s="1">
        <v>15259</v>
      </c>
      <c r="O13" s="120">
        <f>100*N13/N12</f>
        <v>61.22948517314715</v>
      </c>
      <c r="P13" s="121"/>
    </row>
    <row r="14" spans="1:16" ht="15">
      <c r="A14" s="122"/>
      <c r="B14" s="123" t="s">
        <v>21</v>
      </c>
      <c r="C14" s="2">
        <v>0</v>
      </c>
      <c r="D14" s="2">
        <v>26</v>
      </c>
      <c r="E14" s="2">
        <v>761</v>
      </c>
      <c r="F14" s="2">
        <v>2167</v>
      </c>
      <c r="G14" s="2">
        <v>2693</v>
      </c>
      <c r="H14" s="2">
        <v>2094</v>
      </c>
      <c r="I14" s="2">
        <v>1061</v>
      </c>
      <c r="J14" s="2">
        <v>528</v>
      </c>
      <c r="K14" s="2">
        <v>257</v>
      </c>
      <c r="L14" s="2">
        <v>74</v>
      </c>
      <c r="M14" s="2">
        <v>1</v>
      </c>
      <c r="N14" s="2">
        <v>9662</v>
      </c>
      <c r="O14" s="124">
        <f>100*N14/N12</f>
        <v>38.77051482685285</v>
      </c>
      <c r="P14" s="125"/>
    </row>
    <row r="15" spans="1:16" ht="15">
      <c r="A15" s="115" t="s">
        <v>3</v>
      </c>
      <c r="B15" s="126"/>
      <c r="C15" s="19">
        <f>SUM(C16:C17)</f>
        <v>0</v>
      </c>
      <c r="D15" s="19">
        <f>SUM(D16:D17)</f>
        <v>16</v>
      </c>
      <c r="E15" s="19">
        <f>SUM(E16:E17)</f>
        <v>651</v>
      </c>
      <c r="F15" s="19">
        <f>SUM(F16:F17)</f>
        <v>2421</v>
      </c>
      <c r="G15" s="19">
        <f>SUM(G16:G17)</f>
        <v>4011</v>
      </c>
      <c r="H15" s="19">
        <f>SUM(H16:H17)</f>
        <v>3672</v>
      </c>
      <c r="I15" s="19">
        <f>SUM(I16:I17)</f>
        <v>2493</v>
      </c>
      <c r="J15" s="19">
        <f>SUM(J16:J17)</f>
        <v>1403</v>
      </c>
      <c r="K15" s="19">
        <f>SUM(K16:K17)</f>
        <v>713</v>
      </c>
      <c r="L15" s="19">
        <f>SUM(L16:L17)</f>
        <v>201</v>
      </c>
      <c r="M15" s="19">
        <f>SUM(M16:M17)</f>
        <v>4</v>
      </c>
      <c r="N15" s="19">
        <f>SUM(N16:N17)</f>
        <v>15585</v>
      </c>
      <c r="O15" s="117">
        <f>100*N15/N15</f>
        <v>100</v>
      </c>
      <c r="P15" s="117">
        <f>100*N15/'Retiros 25%|AFP-sexo-edad act'!$N$18</f>
        <v>23.924656903380306</v>
      </c>
    </row>
    <row r="16" spans="1:16" ht="15">
      <c r="A16" s="118"/>
      <c r="B16" s="119" t="s">
        <v>20</v>
      </c>
      <c r="C16" s="1">
        <v>0</v>
      </c>
      <c r="D16" s="1">
        <v>9</v>
      </c>
      <c r="E16" s="1">
        <v>345</v>
      </c>
      <c r="F16" s="1">
        <v>1370</v>
      </c>
      <c r="G16" s="1">
        <v>2370</v>
      </c>
      <c r="H16" s="1">
        <v>2330</v>
      </c>
      <c r="I16" s="1">
        <v>1647</v>
      </c>
      <c r="J16" s="1">
        <v>962</v>
      </c>
      <c r="K16" s="1">
        <v>484</v>
      </c>
      <c r="L16" s="1">
        <v>147</v>
      </c>
      <c r="M16" s="1">
        <v>2</v>
      </c>
      <c r="N16" s="1">
        <v>9666</v>
      </c>
      <c r="O16" s="120">
        <f>100*N16/N15</f>
        <v>62.02117420596728</v>
      </c>
      <c r="P16" s="121"/>
    </row>
    <row r="17" spans="1:16" ht="15">
      <c r="A17" s="122"/>
      <c r="B17" s="123" t="s">
        <v>21</v>
      </c>
      <c r="C17" s="2">
        <v>0</v>
      </c>
      <c r="D17" s="2">
        <v>7</v>
      </c>
      <c r="E17" s="2">
        <v>306</v>
      </c>
      <c r="F17" s="2">
        <v>1051</v>
      </c>
      <c r="G17" s="2">
        <v>1641</v>
      </c>
      <c r="H17" s="2">
        <v>1342</v>
      </c>
      <c r="I17" s="2">
        <v>846</v>
      </c>
      <c r="J17" s="2">
        <v>441</v>
      </c>
      <c r="K17" s="2">
        <v>229</v>
      </c>
      <c r="L17" s="2">
        <v>54</v>
      </c>
      <c r="M17" s="2">
        <v>2</v>
      </c>
      <c r="N17" s="2">
        <v>5919</v>
      </c>
      <c r="O17" s="124">
        <f>100*N17/N15</f>
        <v>37.97882579403272</v>
      </c>
      <c r="P17" s="125"/>
    </row>
    <row r="18" spans="1:16" ht="15">
      <c r="A18" s="127" t="s">
        <v>19</v>
      </c>
      <c r="B18" s="126"/>
      <c r="C18" s="19">
        <f>SUM(C19:C20)</f>
        <v>0</v>
      </c>
      <c r="D18" s="19">
        <f>SUM(D19:D20)</f>
        <v>129</v>
      </c>
      <c r="E18" s="19">
        <f>SUM(E19:E20)</f>
        <v>3249</v>
      </c>
      <c r="F18" s="19">
        <f>SUM(F19:F20)</f>
        <v>10873</v>
      </c>
      <c r="G18" s="19">
        <f>SUM(G19:G20)</f>
        <v>16667</v>
      </c>
      <c r="H18" s="19">
        <f>SUM(H19:H20)</f>
        <v>14869</v>
      </c>
      <c r="I18" s="19">
        <f>SUM(I19:I20)</f>
        <v>9833</v>
      </c>
      <c r="J18" s="19">
        <f>SUM(J19:J20)</f>
        <v>5715</v>
      </c>
      <c r="K18" s="19">
        <f>SUM(K19:K20)</f>
        <v>2925</v>
      </c>
      <c r="L18" s="19">
        <f>SUM(L19:L20)</f>
        <v>860</v>
      </c>
      <c r="M18" s="19">
        <f>SUM(M19:M20)</f>
        <v>22</v>
      </c>
      <c r="N18" s="19">
        <f>SUM(N19:N20)</f>
        <v>65142</v>
      </c>
      <c r="O18" s="117">
        <f>100*N18/N18</f>
        <v>100</v>
      </c>
      <c r="P18" s="117">
        <f>100*N18/'Retiros 25%|AFP-sexo-edad act'!$N$18</f>
        <v>100</v>
      </c>
    </row>
    <row r="19" spans="1:16" ht="15">
      <c r="A19" s="128"/>
      <c r="B19" s="129" t="s">
        <v>20</v>
      </c>
      <c r="C19" s="1">
        <f>+C7+C10+C13+C16</f>
        <v>0</v>
      </c>
      <c r="D19" s="1">
        <f>+D7+D10+D13+D16</f>
        <v>63</v>
      </c>
      <c r="E19" s="1">
        <f>+E7+E10+E13+E16</f>
        <v>1661</v>
      </c>
      <c r="F19" s="1">
        <f>+F7+F10+F13+F16</f>
        <v>5978</v>
      </c>
      <c r="G19" s="1">
        <f>+G7+G10+G13+G16</f>
        <v>9734</v>
      </c>
      <c r="H19" s="1">
        <f>+H7+H10+H13+H16</f>
        <v>9134</v>
      </c>
      <c r="I19" s="1">
        <f>+I7+I10+I13+I16</f>
        <v>6397</v>
      </c>
      <c r="J19" s="1">
        <f>+J7+J10+J13+J16</f>
        <v>3929</v>
      </c>
      <c r="K19" s="1">
        <f>+K7+K10+K13+K16</f>
        <v>1981</v>
      </c>
      <c r="L19" s="1">
        <f>+L7+L10+L13+L16</f>
        <v>622</v>
      </c>
      <c r="M19" s="1">
        <f>+M7+M10+M13+M16</f>
        <v>13</v>
      </c>
      <c r="N19" s="1">
        <f>SUM(D19:M19)</f>
        <v>39512</v>
      </c>
      <c r="O19" s="120">
        <f>100*N19/N18</f>
        <v>60.65518405943938</v>
      </c>
      <c r="P19" s="121"/>
    </row>
    <row r="20" spans="1:16" ht="15">
      <c r="A20" s="123"/>
      <c r="B20" s="130" t="s">
        <v>21</v>
      </c>
      <c r="C20" s="2">
        <f>+C8+C11+C14+C17</f>
        <v>0</v>
      </c>
      <c r="D20" s="2">
        <f>+D8+D11+D14+D17</f>
        <v>66</v>
      </c>
      <c r="E20" s="2">
        <f>+E8+E11+E14+E17</f>
        <v>1588</v>
      </c>
      <c r="F20" s="2">
        <f>+F8+F11+F14+F17</f>
        <v>4895</v>
      </c>
      <c r="G20" s="2">
        <f>+G8+G11+G14+G17</f>
        <v>6933</v>
      </c>
      <c r="H20" s="2">
        <f>+H8+H11+H14+H17</f>
        <v>5735</v>
      </c>
      <c r="I20" s="2">
        <f>+I8+I11+I14+I17</f>
        <v>3436</v>
      </c>
      <c r="J20" s="2">
        <f>+J8+J11+J14+J17</f>
        <v>1786</v>
      </c>
      <c r="K20" s="2">
        <f>+K8+K11+K14+K17</f>
        <v>944</v>
      </c>
      <c r="L20" s="2">
        <f>+L8+L11+L14+L17</f>
        <v>238</v>
      </c>
      <c r="M20" s="2">
        <f>+M8+M11+M14+M17</f>
        <v>9</v>
      </c>
      <c r="N20" s="2">
        <f>SUM(D20:M20)</f>
        <v>25630</v>
      </c>
      <c r="O20" s="124">
        <f>100*N20/N18</f>
        <v>39.34481594056062</v>
      </c>
      <c r="P20" s="125"/>
    </row>
    <row r="21" spans="1:16" ht="15">
      <c r="A21" s="129" t="s">
        <v>22</v>
      </c>
      <c r="B21" s="131"/>
      <c r="C21" s="132">
        <f>100*C18/$N18</f>
        <v>0</v>
      </c>
      <c r="D21" s="133">
        <f>100*D18/$N18</f>
        <v>0.19802892143317674</v>
      </c>
      <c r="E21" s="133">
        <f>100*E18/$N18</f>
        <v>4.987565625863498</v>
      </c>
      <c r="F21" s="133">
        <f>100*F18/$N18</f>
        <v>16.691228393356052</v>
      </c>
      <c r="G21" s="133">
        <f>100*G18/$N18</f>
        <v>25.585643670750052</v>
      </c>
      <c r="H21" s="133">
        <f>100*H18/$N18</f>
        <v>22.82551963403027</v>
      </c>
      <c r="I21" s="133">
        <f>100*I18/$N18</f>
        <v>15.094716158545946</v>
      </c>
      <c r="J21" s="133">
        <f>100*J18/$N18</f>
        <v>8.773141751865156</v>
      </c>
      <c r="K21" s="133">
        <f>100*K18/$N18</f>
        <v>4.490190660403426</v>
      </c>
      <c r="L21" s="133">
        <f>100*L18/$N18</f>
        <v>1.3201928095545117</v>
      </c>
      <c r="M21" s="133">
        <f>100*M18/$N18</f>
        <v>0.033772374197906116</v>
      </c>
      <c r="N21" s="133">
        <f>100*N18/$N18</f>
        <v>100</v>
      </c>
      <c r="O21" s="31"/>
      <c r="P21" s="22"/>
    </row>
    <row r="22" spans="1:16" ht="9.75" customHeight="1" thickBot="1">
      <c r="A22" s="134"/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4"/>
    </row>
    <row r="23" spans="1:16" ht="26.25" customHeight="1">
      <c r="A23" s="136" t="s">
        <v>23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ht="15">
      <c r="A24" s="138" t="s">
        <v>24</v>
      </c>
      <c r="B24" s="139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39"/>
    </row>
    <row r="25" spans="1:16" ht="15">
      <c r="A25" s="139"/>
      <c r="B25" s="139"/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39"/>
    </row>
    <row r="26" spans="1:16" ht="15">
      <c r="A26" s="139"/>
      <c r="B26" s="139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39"/>
    </row>
  </sheetData>
  <mergeCells count="4">
    <mergeCell ref="A23:P23"/>
    <mergeCell ref="A4:A5"/>
    <mergeCell ref="B4:B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GridLines="0" zoomScale="110" zoomScaleNormal="110" workbookViewId="0" topLeftCell="A1">
      <selection activeCell="G31" sqref="G31"/>
    </sheetView>
  </sheetViews>
  <sheetFormatPr defaultColWidth="11.421875" defaultRowHeight="15"/>
  <cols>
    <col min="1" max="1" width="8.140625" style="35" customWidth="1"/>
    <col min="2" max="2" width="22.7109375" style="35" customWidth="1"/>
    <col min="3" max="14" width="11.00390625" style="36" customWidth="1"/>
    <col min="15" max="15" width="9.8515625" style="36" customWidth="1"/>
    <col min="16" max="16" width="9.57421875" style="6" customWidth="1"/>
    <col min="17" max="250" width="11.421875" style="6" customWidth="1"/>
    <col min="251" max="251" width="2.28125" style="6" customWidth="1"/>
    <col min="252" max="252" width="22.7109375" style="6" customWidth="1"/>
    <col min="253" max="257" width="11.421875" style="6" hidden="1" customWidth="1"/>
    <col min="258" max="259" width="10.421875" style="6" customWidth="1"/>
    <col min="260" max="271" width="9.8515625" style="6" customWidth="1"/>
    <col min="272" max="272" width="9.57421875" style="6" customWidth="1"/>
    <col min="273" max="506" width="11.421875" style="6" customWidth="1"/>
    <col min="507" max="507" width="2.28125" style="6" customWidth="1"/>
    <col min="508" max="508" width="22.7109375" style="6" customWidth="1"/>
    <col min="509" max="513" width="11.421875" style="6" hidden="1" customWidth="1"/>
    <col min="514" max="515" width="10.421875" style="6" customWidth="1"/>
    <col min="516" max="527" width="9.8515625" style="6" customWidth="1"/>
    <col min="528" max="528" width="9.57421875" style="6" customWidth="1"/>
    <col min="529" max="762" width="11.421875" style="6" customWidth="1"/>
    <col min="763" max="763" width="2.28125" style="6" customWidth="1"/>
    <col min="764" max="764" width="22.7109375" style="6" customWidth="1"/>
    <col min="765" max="769" width="11.421875" style="6" hidden="1" customWidth="1"/>
    <col min="770" max="771" width="10.421875" style="6" customWidth="1"/>
    <col min="772" max="783" width="9.8515625" style="6" customWidth="1"/>
    <col min="784" max="784" width="9.57421875" style="6" customWidth="1"/>
    <col min="785" max="1018" width="11.421875" style="6" customWidth="1"/>
    <col min="1019" max="1019" width="2.28125" style="6" customWidth="1"/>
    <col min="1020" max="1020" width="22.7109375" style="6" customWidth="1"/>
    <col min="1021" max="1025" width="11.421875" style="6" hidden="1" customWidth="1"/>
    <col min="1026" max="1027" width="10.421875" style="6" customWidth="1"/>
    <col min="1028" max="1039" width="9.8515625" style="6" customWidth="1"/>
    <col min="1040" max="1040" width="9.57421875" style="6" customWidth="1"/>
    <col min="1041" max="1274" width="11.421875" style="6" customWidth="1"/>
    <col min="1275" max="1275" width="2.28125" style="6" customWidth="1"/>
    <col min="1276" max="1276" width="22.7109375" style="6" customWidth="1"/>
    <col min="1277" max="1281" width="11.421875" style="6" hidden="1" customWidth="1"/>
    <col min="1282" max="1283" width="10.421875" style="6" customWidth="1"/>
    <col min="1284" max="1295" width="9.8515625" style="6" customWidth="1"/>
    <col min="1296" max="1296" width="9.57421875" style="6" customWidth="1"/>
    <col min="1297" max="1530" width="11.421875" style="6" customWidth="1"/>
    <col min="1531" max="1531" width="2.28125" style="6" customWidth="1"/>
    <col min="1532" max="1532" width="22.7109375" style="6" customWidth="1"/>
    <col min="1533" max="1537" width="11.421875" style="6" hidden="1" customWidth="1"/>
    <col min="1538" max="1539" width="10.421875" style="6" customWidth="1"/>
    <col min="1540" max="1551" width="9.8515625" style="6" customWidth="1"/>
    <col min="1552" max="1552" width="9.57421875" style="6" customWidth="1"/>
    <col min="1553" max="1786" width="11.421875" style="6" customWidth="1"/>
    <col min="1787" max="1787" width="2.28125" style="6" customWidth="1"/>
    <col min="1788" max="1788" width="22.7109375" style="6" customWidth="1"/>
    <col min="1789" max="1793" width="11.421875" style="6" hidden="1" customWidth="1"/>
    <col min="1794" max="1795" width="10.421875" style="6" customWidth="1"/>
    <col min="1796" max="1807" width="9.8515625" style="6" customWidth="1"/>
    <col min="1808" max="1808" width="9.57421875" style="6" customWidth="1"/>
    <col min="1809" max="2042" width="11.421875" style="6" customWidth="1"/>
    <col min="2043" max="2043" width="2.28125" style="6" customWidth="1"/>
    <col min="2044" max="2044" width="22.7109375" style="6" customWidth="1"/>
    <col min="2045" max="2049" width="11.421875" style="6" hidden="1" customWidth="1"/>
    <col min="2050" max="2051" width="10.421875" style="6" customWidth="1"/>
    <col min="2052" max="2063" width="9.8515625" style="6" customWidth="1"/>
    <col min="2064" max="2064" width="9.57421875" style="6" customWidth="1"/>
    <col min="2065" max="2298" width="11.421875" style="6" customWidth="1"/>
    <col min="2299" max="2299" width="2.28125" style="6" customWidth="1"/>
    <col min="2300" max="2300" width="22.7109375" style="6" customWidth="1"/>
    <col min="2301" max="2305" width="11.421875" style="6" hidden="1" customWidth="1"/>
    <col min="2306" max="2307" width="10.421875" style="6" customWidth="1"/>
    <col min="2308" max="2319" width="9.8515625" style="6" customWidth="1"/>
    <col min="2320" max="2320" width="9.57421875" style="6" customWidth="1"/>
    <col min="2321" max="2554" width="11.421875" style="6" customWidth="1"/>
    <col min="2555" max="2555" width="2.28125" style="6" customWidth="1"/>
    <col min="2556" max="2556" width="22.7109375" style="6" customWidth="1"/>
    <col min="2557" max="2561" width="11.421875" style="6" hidden="1" customWidth="1"/>
    <col min="2562" max="2563" width="10.421875" style="6" customWidth="1"/>
    <col min="2564" max="2575" width="9.8515625" style="6" customWidth="1"/>
    <col min="2576" max="2576" width="9.57421875" style="6" customWidth="1"/>
    <col min="2577" max="2810" width="11.421875" style="6" customWidth="1"/>
    <col min="2811" max="2811" width="2.28125" style="6" customWidth="1"/>
    <col min="2812" max="2812" width="22.7109375" style="6" customWidth="1"/>
    <col min="2813" max="2817" width="11.421875" style="6" hidden="1" customWidth="1"/>
    <col min="2818" max="2819" width="10.421875" style="6" customWidth="1"/>
    <col min="2820" max="2831" width="9.8515625" style="6" customWidth="1"/>
    <col min="2832" max="2832" width="9.57421875" style="6" customWidth="1"/>
    <col min="2833" max="3066" width="11.421875" style="6" customWidth="1"/>
    <col min="3067" max="3067" width="2.28125" style="6" customWidth="1"/>
    <col min="3068" max="3068" width="22.7109375" style="6" customWidth="1"/>
    <col min="3069" max="3073" width="11.421875" style="6" hidden="1" customWidth="1"/>
    <col min="3074" max="3075" width="10.421875" style="6" customWidth="1"/>
    <col min="3076" max="3087" width="9.8515625" style="6" customWidth="1"/>
    <col min="3088" max="3088" width="9.57421875" style="6" customWidth="1"/>
    <col min="3089" max="3322" width="11.421875" style="6" customWidth="1"/>
    <col min="3323" max="3323" width="2.28125" style="6" customWidth="1"/>
    <col min="3324" max="3324" width="22.7109375" style="6" customWidth="1"/>
    <col min="3325" max="3329" width="11.421875" style="6" hidden="1" customWidth="1"/>
    <col min="3330" max="3331" width="10.421875" style="6" customWidth="1"/>
    <col min="3332" max="3343" width="9.8515625" style="6" customWidth="1"/>
    <col min="3344" max="3344" width="9.57421875" style="6" customWidth="1"/>
    <col min="3345" max="3578" width="11.421875" style="6" customWidth="1"/>
    <col min="3579" max="3579" width="2.28125" style="6" customWidth="1"/>
    <col min="3580" max="3580" width="22.7109375" style="6" customWidth="1"/>
    <col min="3581" max="3585" width="11.421875" style="6" hidden="1" customWidth="1"/>
    <col min="3586" max="3587" width="10.421875" style="6" customWidth="1"/>
    <col min="3588" max="3599" width="9.8515625" style="6" customWidth="1"/>
    <col min="3600" max="3600" width="9.57421875" style="6" customWidth="1"/>
    <col min="3601" max="3834" width="11.421875" style="6" customWidth="1"/>
    <col min="3835" max="3835" width="2.28125" style="6" customWidth="1"/>
    <col min="3836" max="3836" width="22.7109375" style="6" customWidth="1"/>
    <col min="3837" max="3841" width="11.421875" style="6" hidden="1" customWidth="1"/>
    <col min="3842" max="3843" width="10.421875" style="6" customWidth="1"/>
    <col min="3844" max="3855" width="9.8515625" style="6" customWidth="1"/>
    <col min="3856" max="3856" width="9.57421875" style="6" customWidth="1"/>
    <col min="3857" max="4090" width="11.421875" style="6" customWidth="1"/>
    <col min="4091" max="4091" width="2.28125" style="6" customWidth="1"/>
    <col min="4092" max="4092" width="22.7109375" style="6" customWidth="1"/>
    <col min="4093" max="4097" width="11.421875" style="6" hidden="1" customWidth="1"/>
    <col min="4098" max="4099" width="10.421875" style="6" customWidth="1"/>
    <col min="4100" max="4111" width="9.8515625" style="6" customWidth="1"/>
    <col min="4112" max="4112" width="9.57421875" style="6" customWidth="1"/>
    <col min="4113" max="4346" width="11.421875" style="6" customWidth="1"/>
    <col min="4347" max="4347" width="2.28125" style="6" customWidth="1"/>
    <col min="4348" max="4348" width="22.7109375" style="6" customWidth="1"/>
    <col min="4349" max="4353" width="11.421875" style="6" hidden="1" customWidth="1"/>
    <col min="4354" max="4355" width="10.421875" style="6" customWidth="1"/>
    <col min="4356" max="4367" width="9.8515625" style="6" customWidth="1"/>
    <col min="4368" max="4368" width="9.57421875" style="6" customWidth="1"/>
    <col min="4369" max="4602" width="11.421875" style="6" customWidth="1"/>
    <col min="4603" max="4603" width="2.28125" style="6" customWidth="1"/>
    <col min="4604" max="4604" width="22.7109375" style="6" customWidth="1"/>
    <col min="4605" max="4609" width="11.421875" style="6" hidden="1" customWidth="1"/>
    <col min="4610" max="4611" width="10.421875" style="6" customWidth="1"/>
    <col min="4612" max="4623" width="9.8515625" style="6" customWidth="1"/>
    <col min="4624" max="4624" width="9.57421875" style="6" customWidth="1"/>
    <col min="4625" max="4858" width="11.421875" style="6" customWidth="1"/>
    <col min="4859" max="4859" width="2.28125" style="6" customWidth="1"/>
    <col min="4860" max="4860" width="22.7109375" style="6" customWidth="1"/>
    <col min="4861" max="4865" width="11.421875" style="6" hidden="1" customWidth="1"/>
    <col min="4866" max="4867" width="10.421875" style="6" customWidth="1"/>
    <col min="4868" max="4879" width="9.8515625" style="6" customWidth="1"/>
    <col min="4880" max="4880" width="9.57421875" style="6" customWidth="1"/>
    <col min="4881" max="5114" width="11.421875" style="6" customWidth="1"/>
    <col min="5115" max="5115" width="2.28125" style="6" customWidth="1"/>
    <col min="5116" max="5116" width="22.7109375" style="6" customWidth="1"/>
    <col min="5117" max="5121" width="11.421875" style="6" hidden="1" customWidth="1"/>
    <col min="5122" max="5123" width="10.421875" style="6" customWidth="1"/>
    <col min="5124" max="5135" width="9.8515625" style="6" customWidth="1"/>
    <col min="5136" max="5136" width="9.57421875" style="6" customWidth="1"/>
    <col min="5137" max="5370" width="11.421875" style="6" customWidth="1"/>
    <col min="5371" max="5371" width="2.28125" style="6" customWidth="1"/>
    <col min="5372" max="5372" width="22.7109375" style="6" customWidth="1"/>
    <col min="5373" max="5377" width="11.421875" style="6" hidden="1" customWidth="1"/>
    <col min="5378" max="5379" width="10.421875" style="6" customWidth="1"/>
    <col min="5380" max="5391" width="9.8515625" style="6" customWidth="1"/>
    <col min="5392" max="5392" width="9.57421875" style="6" customWidth="1"/>
    <col min="5393" max="5626" width="11.421875" style="6" customWidth="1"/>
    <col min="5627" max="5627" width="2.28125" style="6" customWidth="1"/>
    <col min="5628" max="5628" width="22.7109375" style="6" customWidth="1"/>
    <col min="5629" max="5633" width="11.421875" style="6" hidden="1" customWidth="1"/>
    <col min="5634" max="5635" width="10.421875" style="6" customWidth="1"/>
    <col min="5636" max="5647" width="9.8515625" style="6" customWidth="1"/>
    <col min="5648" max="5648" width="9.57421875" style="6" customWidth="1"/>
    <col min="5649" max="5882" width="11.421875" style="6" customWidth="1"/>
    <col min="5883" max="5883" width="2.28125" style="6" customWidth="1"/>
    <col min="5884" max="5884" width="22.7109375" style="6" customWidth="1"/>
    <col min="5885" max="5889" width="11.421875" style="6" hidden="1" customWidth="1"/>
    <col min="5890" max="5891" width="10.421875" style="6" customWidth="1"/>
    <col min="5892" max="5903" width="9.8515625" style="6" customWidth="1"/>
    <col min="5904" max="5904" width="9.57421875" style="6" customWidth="1"/>
    <col min="5905" max="6138" width="11.421875" style="6" customWidth="1"/>
    <col min="6139" max="6139" width="2.28125" style="6" customWidth="1"/>
    <col min="6140" max="6140" width="22.7109375" style="6" customWidth="1"/>
    <col min="6141" max="6145" width="11.421875" style="6" hidden="1" customWidth="1"/>
    <col min="6146" max="6147" width="10.421875" style="6" customWidth="1"/>
    <col min="6148" max="6159" width="9.8515625" style="6" customWidth="1"/>
    <col min="6160" max="6160" width="9.57421875" style="6" customWidth="1"/>
    <col min="6161" max="6394" width="11.421875" style="6" customWidth="1"/>
    <col min="6395" max="6395" width="2.28125" style="6" customWidth="1"/>
    <col min="6396" max="6396" width="22.7109375" style="6" customWidth="1"/>
    <col min="6397" max="6401" width="11.421875" style="6" hidden="1" customWidth="1"/>
    <col min="6402" max="6403" width="10.421875" style="6" customWidth="1"/>
    <col min="6404" max="6415" width="9.8515625" style="6" customWidth="1"/>
    <col min="6416" max="6416" width="9.57421875" style="6" customWidth="1"/>
    <col min="6417" max="6650" width="11.421875" style="6" customWidth="1"/>
    <col min="6651" max="6651" width="2.28125" style="6" customWidth="1"/>
    <col min="6652" max="6652" width="22.7109375" style="6" customWidth="1"/>
    <col min="6653" max="6657" width="11.421875" style="6" hidden="1" customWidth="1"/>
    <col min="6658" max="6659" width="10.421875" style="6" customWidth="1"/>
    <col min="6660" max="6671" width="9.8515625" style="6" customWidth="1"/>
    <col min="6672" max="6672" width="9.57421875" style="6" customWidth="1"/>
    <col min="6673" max="6906" width="11.421875" style="6" customWidth="1"/>
    <col min="6907" max="6907" width="2.28125" style="6" customWidth="1"/>
    <col min="6908" max="6908" width="22.7109375" style="6" customWidth="1"/>
    <col min="6909" max="6913" width="11.421875" style="6" hidden="1" customWidth="1"/>
    <col min="6914" max="6915" width="10.421875" style="6" customWidth="1"/>
    <col min="6916" max="6927" width="9.8515625" style="6" customWidth="1"/>
    <col min="6928" max="6928" width="9.57421875" style="6" customWidth="1"/>
    <col min="6929" max="7162" width="11.421875" style="6" customWidth="1"/>
    <col min="7163" max="7163" width="2.28125" style="6" customWidth="1"/>
    <col min="7164" max="7164" width="22.7109375" style="6" customWidth="1"/>
    <col min="7165" max="7169" width="11.421875" style="6" hidden="1" customWidth="1"/>
    <col min="7170" max="7171" width="10.421875" style="6" customWidth="1"/>
    <col min="7172" max="7183" width="9.8515625" style="6" customWidth="1"/>
    <col min="7184" max="7184" width="9.57421875" style="6" customWidth="1"/>
    <col min="7185" max="7418" width="11.421875" style="6" customWidth="1"/>
    <col min="7419" max="7419" width="2.28125" style="6" customWidth="1"/>
    <col min="7420" max="7420" width="22.7109375" style="6" customWidth="1"/>
    <col min="7421" max="7425" width="11.421875" style="6" hidden="1" customWidth="1"/>
    <col min="7426" max="7427" width="10.421875" style="6" customWidth="1"/>
    <col min="7428" max="7439" width="9.8515625" style="6" customWidth="1"/>
    <col min="7440" max="7440" width="9.57421875" style="6" customWidth="1"/>
    <col min="7441" max="7674" width="11.421875" style="6" customWidth="1"/>
    <col min="7675" max="7675" width="2.28125" style="6" customWidth="1"/>
    <col min="7676" max="7676" width="22.7109375" style="6" customWidth="1"/>
    <col min="7677" max="7681" width="11.421875" style="6" hidden="1" customWidth="1"/>
    <col min="7682" max="7683" width="10.421875" style="6" customWidth="1"/>
    <col min="7684" max="7695" width="9.8515625" style="6" customWidth="1"/>
    <col min="7696" max="7696" width="9.57421875" style="6" customWidth="1"/>
    <col min="7697" max="7930" width="11.421875" style="6" customWidth="1"/>
    <col min="7931" max="7931" width="2.28125" style="6" customWidth="1"/>
    <col min="7932" max="7932" width="22.7109375" style="6" customWidth="1"/>
    <col min="7933" max="7937" width="11.421875" style="6" hidden="1" customWidth="1"/>
    <col min="7938" max="7939" width="10.421875" style="6" customWidth="1"/>
    <col min="7940" max="7951" width="9.8515625" style="6" customWidth="1"/>
    <col min="7952" max="7952" width="9.57421875" style="6" customWidth="1"/>
    <col min="7953" max="8186" width="11.421875" style="6" customWidth="1"/>
    <col min="8187" max="8187" width="2.28125" style="6" customWidth="1"/>
    <col min="8188" max="8188" width="22.7109375" style="6" customWidth="1"/>
    <col min="8189" max="8193" width="11.421875" style="6" hidden="1" customWidth="1"/>
    <col min="8194" max="8195" width="10.421875" style="6" customWidth="1"/>
    <col min="8196" max="8207" width="9.8515625" style="6" customWidth="1"/>
    <col min="8208" max="8208" width="9.57421875" style="6" customWidth="1"/>
    <col min="8209" max="8442" width="11.421875" style="6" customWidth="1"/>
    <col min="8443" max="8443" width="2.28125" style="6" customWidth="1"/>
    <col min="8444" max="8444" width="22.7109375" style="6" customWidth="1"/>
    <col min="8445" max="8449" width="11.421875" style="6" hidden="1" customWidth="1"/>
    <col min="8450" max="8451" width="10.421875" style="6" customWidth="1"/>
    <col min="8452" max="8463" width="9.8515625" style="6" customWidth="1"/>
    <col min="8464" max="8464" width="9.57421875" style="6" customWidth="1"/>
    <col min="8465" max="8698" width="11.421875" style="6" customWidth="1"/>
    <col min="8699" max="8699" width="2.28125" style="6" customWidth="1"/>
    <col min="8700" max="8700" width="22.7109375" style="6" customWidth="1"/>
    <col min="8701" max="8705" width="11.421875" style="6" hidden="1" customWidth="1"/>
    <col min="8706" max="8707" width="10.421875" style="6" customWidth="1"/>
    <col min="8708" max="8719" width="9.8515625" style="6" customWidth="1"/>
    <col min="8720" max="8720" width="9.57421875" style="6" customWidth="1"/>
    <col min="8721" max="8954" width="11.421875" style="6" customWidth="1"/>
    <col min="8955" max="8955" width="2.28125" style="6" customWidth="1"/>
    <col min="8956" max="8956" width="22.7109375" style="6" customWidth="1"/>
    <col min="8957" max="8961" width="11.421875" style="6" hidden="1" customWidth="1"/>
    <col min="8962" max="8963" width="10.421875" style="6" customWidth="1"/>
    <col min="8964" max="8975" width="9.8515625" style="6" customWidth="1"/>
    <col min="8976" max="8976" width="9.57421875" style="6" customWidth="1"/>
    <col min="8977" max="9210" width="11.421875" style="6" customWidth="1"/>
    <col min="9211" max="9211" width="2.28125" style="6" customWidth="1"/>
    <col min="9212" max="9212" width="22.7109375" style="6" customWidth="1"/>
    <col min="9213" max="9217" width="11.421875" style="6" hidden="1" customWidth="1"/>
    <col min="9218" max="9219" width="10.421875" style="6" customWidth="1"/>
    <col min="9220" max="9231" width="9.8515625" style="6" customWidth="1"/>
    <col min="9232" max="9232" width="9.57421875" style="6" customWidth="1"/>
    <col min="9233" max="9466" width="11.421875" style="6" customWidth="1"/>
    <col min="9467" max="9467" width="2.28125" style="6" customWidth="1"/>
    <col min="9468" max="9468" width="22.7109375" style="6" customWidth="1"/>
    <col min="9469" max="9473" width="11.421875" style="6" hidden="1" customWidth="1"/>
    <col min="9474" max="9475" width="10.421875" style="6" customWidth="1"/>
    <col min="9476" max="9487" width="9.8515625" style="6" customWidth="1"/>
    <col min="9488" max="9488" width="9.57421875" style="6" customWidth="1"/>
    <col min="9489" max="9722" width="11.421875" style="6" customWidth="1"/>
    <col min="9723" max="9723" width="2.28125" style="6" customWidth="1"/>
    <col min="9724" max="9724" width="22.7109375" style="6" customWidth="1"/>
    <col min="9725" max="9729" width="11.421875" style="6" hidden="1" customWidth="1"/>
    <col min="9730" max="9731" width="10.421875" style="6" customWidth="1"/>
    <col min="9732" max="9743" width="9.8515625" style="6" customWidth="1"/>
    <col min="9744" max="9744" width="9.57421875" style="6" customWidth="1"/>
    <col min="9745" max="9978" width="11.421875" style="6" customWidth="1"/>
    <col min="9979" max="9979" width="2.28125" style="6" customWidth="1"/>
    <col min="9980" max="9980" width="22.7109375" style="6" customWidth="1"/>
    <col min="9981" max="9985" width="11.421875" style="6" hidden="1" customWidth="1"/>
    <col min="9986" max="9987" width="10.421875" style="6" customWidth="1"/>
    <col min="9988" max="9999" width="9.8515625" style="6" customWidth="1"/>
    <col min="10000" max="10000" width="9.57421875" style="6" customWidth="1"/>
    <col min="10001" max="10234" width="11.421875" style="6" customWidth="1"/>
    <col min="10235" max="10235" width="2.28125" style="6" customWidth="1"/>
    <col min="10236" max="10236" width="22.7109375" style="6" customWidth="1"/>
    <col min="10237" max="10241" width="11.421875" style="6" hidden="1" customWidth="1"/>
    <col min="10242" max="10243" width="10.421875" style="6" customWidth="1"/>
    <col min="10244" max="10255" width="9.8515625" style="6" customWidth="1"/>
    <col min="10256" max="10256" width="9.57421875" style="6" customWidth="1"/>
    <col min="10257" max="10490" width="11.421875" style="6" customWidth="1"/>
    <col min="10491" max="10491" width="2.28125" style="6" customWidth="1"/>
    <col min="10492" max="10492" width="22.7109375" style="6" customWidth="1"/>
    <col min="10493" max="10497" width="11.421875" style="6" hidden="1" customWidth="1"/>
    <col min="10498" max="10499" width="10.421875" style="6" customWidth="1"/>
    <col min="10500" max="10511" width="9.8515625" style="6" customWidth="1"/>
    <col min="10512" max="10512" width="9.57421875" style="6" customWidth="1"/>
    <col min="10513" max="10746" width="11.421875" style="6" customWidth="1"/>
    <col min="10747" max="10747" width="2.28125" style="6" customWidth="1"/>
    <col min="10748" max="10748" width="22.7109375" style="6" customWidth="1"/>
    <col min="10749" max="10753" width="11.421875" style="6" hidden="1" customWidth="1"/>
    <col min="10754" max="10755" width="10.421875" style="6" customWidth="1"/>
    <col min="10756" max="10767" width="9.8515625" style="6" customWidth="1"/>
    <col min="10768" max="10768" width="9.57421875" style="6" customWidth="1"/>
    <col min="10769" max="11002" width="11.421875" style="6" customWidth="1"/>
    <col min="11003" max="11003" width="2.28125" style="6" customWidth="1"/>
    <col min="11004" max="11004" width="22.7109375" style="6" customWidth="1"/>
    <col min="11005" max="11009" width="11.421875" style="6" hidden="1" customWidth="1"/>
    <col min="11010" max="11011" width="10.421875" style="6" customWidth="1"/>
    <col min="11012" max="11023" width="9.8515625" style="6" customWidth="1"/>
    <col min="11024" max="11024" width="9.57421875" style="6" customWidth="1"/>
    <col min="11025" max="11258" width="11.421875" style="6" customWidth="1"/>
    <col min="11259" max="11259" width="2.28125" style="6" customWidth="1"/>
    <col min="11260" max="11260" width="22.7109375" style="6" customWidth="1"/>
    <col min="11261" max="11265" width="11.421875" style="6" hidden="1" customWidth="1"/>
    <col min="11266" max="11267" width="10.421875" style="6" customWidth="1"/>
    <col min="11268" max="11279" width="9.8515625" style="6" customWidth="1"/>
    <col min="11280" max="11280" width="9.57421875" style="6" customWidth="1"/>
    <col min="11281" max="11514" width="11.421875" style="6" customWidth="1"/>
    <col min="11515" max="11515" width="2.28125" style="6" customWidth="1"/>
    <col min="11516" max="11516" width="22.7109375" style="6" customWidth="1"/>
    <col min="11517" max="11521" width="11.421875" style="6" hidden="1" customWidth="1"/>
    <col min="11522" max="11523" width="10.421875" style="6" customWidth="1"/>
    <col min="11524" max="11535" width="9.8515625" style="6" customWidth="1"/>
    <col min="11536" max="11536" width="9.57421875" style="6" customWidth="1"/>
    <col min="11537" max="11770" width="11.421875" style="6" customWidth="1"/>
    <col min="11771" max="11771" width="2.28125" style="6" customWidth="1"/>
    <col min="11772" max="11772" width="22.7109375" style="6" customWidth="1"/>
    <col min="11773" max="11777" width="11.421875" style="6" hidden="1" customWidth="1"/>
    <col min="11778" max="11779" width="10.421875" style="6" customWidth="1"/>
    <col min="11780" max="11791" width="9.8515625" style="6" customWidth="1"/>
    <col min="11792" max="11792" width="9.57421875" style="6" customWidth="1"/>
    <col min="11793" max="12026" width="11.421875" style="6" customWidth="1"/>
    <col min="12027" max="12027" width="2.28125" style="6" customWidth="1"/>
    <col min="12028" max="12028" width="22.7109375" style="6" customWidth="1"/>
    <col min="12029" max="12033" width="11.421875" style="6" hidden="1" customWidth="1"/>
    <col min="12034" max="12035" width="10.421875" style="6" customWidth="1"/>
    <col min="12036" max="12047" width="9.8515625" style="6" customWidth="1"/>
    <col min="12048" max="12048" width="9.57421875" style="6" customWidth="1"/>
    <col min="12049" max="12282" width="11.421875" style="6" customWidth="1"/>
    <col min="12283" max="12283" width="2.28125" style="6" customWidth="1"/>
    <col min="12284" max="12284" width="22.7109375" style="6" customWidth="1"/>
    <col min="12285" max="12289" width="11.421875" style="6" hidden="1" customWidth="1"/>
    <col min="12290" max="12291" width="10.421875" style="6" customWidth="1"/>
    <col min="12292" max="12303" width="9.8515625" style="6" customWidth="1"/>
    <col min="12304" max="12304" width="9.57421875" style="6" customWidth="1"/>
    <col min="12305" max="12538" width="11.421875" style="6" customWidth="1"/>
    <col min="12539" max="12539" width="2.28125" style="6" customWidth="1"/>
    <col min="12540" max="12540" width="22.7109375" style="6" customWidth="1"/>
    <col min="12541" max="12545" width="11.421875" style="6" hidden="1" customWidth="1"/>
    <col min="12546" max="12547" width="10.421875" style="6" customWidth="1"/>
    <col min="12548" max="12559" width="9.8515625" style="6" customWidth="1"/>
    <col min="12560" max="12560" width="9.57421875" style="6" customWidth="1"/>
    <col min="12561" max="12794" width="11.421875" style="6" customWidth="1"/>
    <col min="12795" max="12795" width="2.28125" style="6" customWidth="1"/>
    <col min="12796" max="12796" width="22.7109375" style="6" customWidth="1"/>
    <col min="12797" max="12801" width="11.421875" style="6" hidden="1" customWidth="1"/>
    <col min="12802" max="12803" width="10.421875" style="6" customWidth="1"/>
    <col min="12804" max="12815" width="9.8515625" style="6" customWidth="1"/>
    <col min="12816" max="12816" width="9.57421875" style="6" customWidth="1"/>
    <col min="12817" max="13050" width="11.421875" style="6" customWidth="1"/>
    <col min="13051" max="13051" width="2.28125" style="6" customWidth="1"/>
    <col min="13052" max="13052" width="22.7109375" style="6" customWidth="1"/>
    <col min="13053" max="13057" width="11.421875" style="6" hidden="1" customWidth="1"/>
    <col min="13058" max="13059" width="10.421875" style="6" customWidth="1"/>
    <col min="13060" max="13071" width="9.8515625" style="6" customWidth="1"/>
    <col min="13072" max="13072" width="9.57421875" style="6" customWidth="1"/>
    <col min="13073" max="13306" width="11.421875" style="6" customWidth="1"/>
    <col min="13307" max="13307" width="2.28125" style="6" customWidth="1"/>
    <col min="13308" max="13308" width="22.7109375" style="6" customWidth="1"/>
    <col min="13309" max="13313" width="11.421875" style="6" hidden="1" customWidth="1"/>
    <col min="13314" max="13315" width="10.421875" style="6" customWidth="1"/>
    <col min="13316" max="13327" width="9.8515625" style="6" customWidth="1"/>
    <col min="13328" max="13328" width="9.57421875" style="6" customWidth="1"/>
    <col min="13329" max="13562" width="11.421875" style="6" customWidth="1"/>
    <col min="13563" max="13563" width="2.28125" style="6" customWidth="1"/>
    <col min="13564" max="13564" width="22.7109375" style="6" customWidth="1"/>
    <col min="13565" max="13569" width="11.421875" style="6" hidden="1" customWidth="1"/>
    <col min="13570" max="13571" width="10.421875" style="6" customWidth="1"/>
    <col min="13572" max="13583" width="9.8515625" style="6" customWidth="1"/>
    <col min="13584" max="13584" width="9.57421875" style="6" customWidth="1"/>
    <col min="13585" max="13818" width="11.421875" style="6" customWidth="1"/>
    <col min="13819" max="13819" width="2.28125" style="6" customWidth="1"/>
    <col min="13820" max="13820" width="22.7109375" style="6" customWidth="1"/>
    <col min="13821" max="13825" width="11.421875" style="6" hidden="1" customWidth="1"/>
    <col min="13826" max="13827" width="10.421875" style="6" customWidth="1"/>
    <col min="13828" max="13839" width="9.8515625" style="6" customWidth="1"/>
    <col min="13840" max="13840" width="9.57421875" style="6" customWidth="1"/>
    <col min="13841" max="14074" width="11.421875" style="6" customWidth="1"/>
    <col min="14075" max="14075" width="2.28125" style="6" customWidth="1"/>
    <col min="14076" max="14076" width="22.7109375" style="6" customWidth="1"/>
    <col min="14077" max="14081" width="11.421875" style="6" hidden="1" customWidth="1"/>
    <col min="14082" max="14083" width="10.421875" style="6" customWidth="1"/>
    <col min="14084" max="14095" width="9.8515625" style="6" customWidth="1"/>
    <col min="14096" max="14096" width="9.57421875" style="6" customWidth="1"/>
    <col min="14097" max="14330" width="11.421875" style="6" customWidth="1"/>
    <col min="14331" max="14331" width="2.28125" style="6" customWidth="1"/>
    <col min="14332" max="14332" width="22.7109375" style="6" customWidth="1"/>
    <col min="14333" max="14337" width="11.421875" style="6" hidden="1" customWidth="1"/>
    <col min="14338" max="14339" width="10.421875" style="6" customWidth="1"/>
    <col min="14340" max="14351" width="9.8515625" style="6" customWidth="1"/>
    <col min="14352" max="14352" width="9.57421875" style="6" customWidth="1"/>
    <col min="14353" max="14586" width="11.421875" style="6" customWidth="1"/>
    <col min="14587" max="14587" width="2.28125" style="6" customWidth="1"/>
    <col min="14588" max="14588" width="22.7109375" style="6" customWidth="1"/>
    <col min="14589" max="14593" width="11.421875" style="6" hidden="1" customWidth="1"/>
    <col min="14594" max="14595" width="10.421875" style="6" customWidth="1"/>
    <col min="14596" max="14607" width="9.8515625" style="6" customWidth="1"/>
    <col min="14608" max="14608" width="9.57421875" style="6" customWidth="1"/>
    <col min="14609" max="14842" width="11.421875" style="6" customWidth="1"/>
    <col min="14843" max="14843" width="2.28125" style="6" customWidth="1"/>
    <col min="14844" max="14844" width="22.7109375" style="6" customWidth="1"/>
    <col min="14845" max="14849" width="11.421875" style="6" hidden="1" customWidth="1"/>
    <col min="14850" max="14851" width="10.421875" style="6" customWidth="1"/>
    <col min="14852" max="14863" width="9.8515625" style="6" customWidth="1"/>
    <col min="14864" max="14864" width="9.57421875" style="6" customWidth="1"/>
    <col min="14865" max="15098" width="11.421875" style="6" customWidth="1"/>
    <col min="15099" max="15099" width="2.28125" style="6" customWidth="1"/>
    <col min="15100" max="15100" width="22.7109375" style="6" customWidth="1"/>
    <col min="15101" max="15105" width="11.421875" style="6" hidden="1" customWidth="1"/>
    <col min="15106" max="15107" width="10.421875" style="6" customWidth="1"/>
    <col min="15108" max="15119" width="9.8515625" style="6" customWidth="1"/>
    <col min="15120" max="15120" width="9.57421875" style="6" customWidth="1"/>
    <col min="15121" max="15354" width="11.421875" style="6" customWidth="1"/>
    <col min="15355" max="15355" width="2.28125" style="6" customWidth="1"/>
    <col min="15356" max="15356" width="22.7109375" style="6" customWidth="1"/>
    <col min="15357" max="15361" width="11.421875" style="6" hidden="1" customWidth="1"/>
    <col min="15362" max="15363" width="10.421875" style="6" customWidth="1"/>
    <col min="15364" max="15375" width="9.8515625" style="6" customWidth="1"/>
    <col min="15376" max="15376" width="9.57421875" style="6" customWidth="1"/>
    <col min="15377" max="15610" width="11.421875" style="6" customWidth="1"/>
    <col min="15611" max="15611" width="2.28125" style="6" customWidth="1"/>
    <col min="15612" max="15612" width="22.7109375" style="6" customWidth="1"/>
    <col min="15613" max="15617" width="11.421875" style="6" hidden="1" customWidth="1"/>
    <col min="15618" max="15619" width="10.421875" style="6" customWidth="1"/>
    <col min="15620" max="15631" width="9.8515625" style="6" customWidth="1"/>
    <col min="15632" max="15632" width="9.57421875" style="6" customWidth="1"/>
    <col min="15633" max="15866" width="11.421875" style="6" customWidth="1"/>
    <col min="15867" max="15867" width="2.28125" style="6" customWidth="1"/>
    <col min="15868" max="15868" width="22.7109375" style="6" customWidth="1"/>
    <col min="15869" max="15873" width="11.421875" style="6" hidden="1" customWidth="1"/>
    <col min="15874" max="15875" width="10.421875" style="6" customWidth="1"/>
    <col min="15876" max="15887" width="9.8515625" style="6" customWidth="1"/>
    <col min="15888" max="15888" width="9.57421875" style="6" customWidth="1"/>
    <col min="15889" max="16122" width="11.421875" style="6" customWidth="1"/>
    <col min="16123" max="16123" width="2.28125" style="6" customWidth="1"/>
    <col min="16124" max="16124" width="22.7109375" style="6" customWidth="1"/>
    <col min="16125" max="16129" width="11.421875" style="6" hidden="1" customWidth="1"/>
    <col min="16130" max="16131" width="10.421875" style="6" customWidth="1"/>
    <col min="16132" max="16143" width="9.8515625" style="6" customWidth="1"/>
    <col min="16144" max="16144" width="9.57421875" style="6" customWidth="1"/>
    <col min="16145" max="16384" width="11.421875" style="6" customWidth="1"/>
  </cols>
  <sheetData>
    <row r="1" spans="1:16" ht="55.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5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15" customHeight="1">
      <c r="A3" s="90" t="s">
        <v>33</v>
      </c>
      <c r="B3" s="91"/>
      <c r="C3" s="95">
        <f aca="true" t="shared" si="0" ref="C3:G3">+EOMONTH(D3,-1)</f>
        <v>42947</v>
      </c>
      <c r="D3" s="95">
        <f t="shared" si="0"/>
        <v>42978</v>
      </c>
      <c r="E3" s="95">
        <f t="shared" si="0"/>
        <v>43008</v>
      </c>
      <c r="F3" s="95">
        <f t="shared" si="0"/>
        <v>43039</v>
      </c>
      <c r="G3" s="95">
        <f t="shared" si="0"/>
        <v>43069</v>
      </c>
      <c r="H3" s="95">
        <f>+EOMONTH(I3,-1)</f>
        <v>43100</v>
      </c>
      <c r="I3" s="95">
        <v>43101</v>
      </c>
      <c r="J3" s="95">
        <v>43132</v>
      </c>
      <c r="K3" s="95">
        <v>43160</v>
      </c>
      <c r="L3" s="95">
        <v>43191</v>
      </c>
      <c r="M3" s="95">
        <v>43221</v>
      </c>
      <c r="N3" s="97">
        <v>43252</v>
      </c>
      <c r="O3" s="37" t="s">
        <v>25</v>
      </c>
      <c r="P3" s="38"/>
    </row>
    <row r="4" spans="1:16" ht="15" customHeight="1">
      <c r="A4" s="92"/>
      <c r="B4" s="92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8"/>
      <c r="O4" s="39" t="s">
        <v>26</v>
      </c>
      <c r="P4" s="40" t="s">
        <v>27</v>
      </c>
    </row>
    <row r="5" spans="1:16" ht="13.5">
      <c r="A5" s="41" t="s">
        <v>0</v>
      </c>
      <c r="B5" s="42"/>
      <c r="C5" s="43">
        <f aca="true" t="shared" si="1" ref="C5:N5">SUM(C6:C7)</f>
        <v>37</v>
      </c>
      <c r="D5" s="43">
        <f t="shared" si="1"/>
        <v>44</v>
      </c>
      <c r="E5" s="43">
        <f t="shared" si="1"/>
        <v>55</v>
      </c>
      <c r="F5" s="43">
        <f t="shared" si="1"/>
        <v>50</v>
      </c>
      <c r="G5" s="43">
        <f t="shared" si="1"/>
        <v>65</v>
      </c>
      <c r="H5" s="43">
        <f t="shared" si="1"/>
        <v>56</v>
      </c>
      <c r="I5" s="43">
        <f t="shared" si="1"/>
        <v>63</v>
      </c>
      <c r="J5" s="43">
        <f t="shared" si="1"/>
        <v>61</v>
      </c>
      <c r="K5" s="43">
        <f t="shared" si="1"/>
        <v>71</v>
      </c>
      <c r="L5" s="43">
        <f t="shared" si="1"/>
        <v>66</v>
      </c>
      <c r="M5" s="43">
        <f t="shared" si="1"/>
        <v>76</v>
      </c>
      <c r="N5" s="43">
        <f t="shared" si="1"/>
        <v>70</v>
      </c>
      <c r="O5" s="58">
        <f>SUM(C5:N5)</f>
        <v>714</v>
      </c>
      <c r="P5" s="69">
        <f>+O5/$O$17*100</f>
        <v>4.2739135639889865</v>
      </c>
    </row>
    <row r="6" spans="1:16" ht="13.5">
      <c r="A6" s="44"/>
      <c r="B6" s="45" t="s">
        <v>28</v>
      </c>
      <c r="C6" s="46">
        <v>26</v>
      </c>
      <c r="D6" s="46">
        <v>22</v>
      </c>
      <c r="E6" s="46">
        <v>32</v>
      </c>
      <c r="F6" s="46">
        <v>27</v>
      </c>
      <c r="G6" s="46">
        <v>32</v>
      </c>
      <c r="H6" s="46">
        <v>30</v>
      </c>
      <c r="I6" s="46">
        <v>23</v>
      </c>
      <c r="J6" s="46">
        <v>31</v>
      </c>
      <c r="K6" s="46">
        <v>31</v>
      </c>
      <c r="L6" s="46">
        <v>32</v>
      </c>
      <c r="M6" s="46">
        <v>36</v>
      </c>
      <c r="N6" s="46">
        <v>26</v>
      </c>
      <c r="O6" s="58">
        <f>SUM(C6:N6)</f>
        <v>348</v>
      </c>
      <c r="P6" s="70"/>
    </row>
    <row r="7" spans="1:16" ht="13.5">
      <c r="A7" s="48"/>
      <c r="B7" s="49" t="s">
        <v>29</v>
      </c>
      <c r="C7" s="50">
        <v>11</v>
      </c>
      <c r="D7" s="50">
        <v>22</v>
      </c>
      <c r="E7" s="50">
        <v>23</v>
      </c>
      <c r="F7" s="50">
        <v>23</v>
      </c>
      <c r="G7" s="50">
        <v>33</v>
      </c>
      <c r="H7" s="50">
        <v>26</v>
      </c>
      <c r="I7" s="50">
        <v>40</v>
      </c>
      <c r="J7" s="50">
        <v>30</v>
      </c>
      <c r="K7" s="50">
        <v>40</v>
      </c>
      <c r="L7" s="50">
        <v>34</v>
      </c>
      <c r="M7" s="50">
        <v>40</v>
      </c>
      <c r="N7" s="50">
        <v>44</v>
      </c>
      <c r="O7" s="59">
        <f>SUM(C7:N7)</f>
        <v>366</v>
      </c>
      <c r="P7" s="71"/>
    </row>
    <row r="8" spans="1:16" ht="13.5">
      <c r="A8" s="44" t="s">
        <v>1</v>
      </c>
      <c r="B8" s="45"/>
      <c r="C8" s="47">
        <f aca="true" t="shared" si="2" ref="C8:N8">SUM(C9:C10)</f>
        <v>440</v>
      </c>
      <c r="D8" s="47">
        <f t="shared" si="2"/>
        <v>569</v>
      </c>
      <c r="E8" s="47">
        <f t="shared" si="2"/>
        <v>575</v>
      </c>
      <c r="F8" s="47">
        <f t="shared" si="2"/>
        <v>449</v>
      </c>
      <c r="G8" s="47">
        <f t="shared" si="2"/>
        <v>452</v>
      </c>
      <c r="H8" s="47">
        <f t="shared" si="2"/>
        <v>480</v>
      </c>
      <c r="I8" s="47">
        <f t="shared" si="2"/>
        <v>395</v>
      </c>
      <c r="J8" s="47">
        <f t="shared" si="2"/>
        <v>427</v>
      </c>
      <c r="K8" s="47">
        <f t="shared" si="2"/>
        <v>524</v>
      </c>
      <c r="L8" s="47">
        <f t="shared" si="2"/>
        <v>445</v>
      </c>
      <c r="M8" s="47">
        <f t="shared" si="2"/>
        <v>491</v>
      </c>
      <c r="N8" s="47">
        <f t="shared" si="2"/>
        <v>478</v>
      </c>
      <c r="O8" s="58">
        <f>SUM(C8:N8)</f>
        <v>5725</v>
      </c>
      <c r="P8" s="69">
        <f>+O8/$O$17*100</f>
        <v>34.26912486531785</v>
      </c>
    </row>
    <row r="9" spans="1:16" ht="13.5">
      <c r="A9" s="44"/>
      <c r="B9" s="45" t="s">
        <v>28</v>
      </c>
      <c r="C9" s="46">
        <v>321</v>
      </c>
      <c r="D9" s="46">
        <v>385</v>
      </c>
      <c r="E9" s="46">
        <v>373</v>
      </c>
      <c r="F9" s="46">
        <v>293</v>
      </c>
      <c r="G9" s="46">
        <v>267</v>
      </c>
      <c r="H9" s="46">
        <v>282</v>
      </c>
      <c r="I9" s="46">
        <v>232</v>
      </c>
      <c r="J9" s="46">
        <v>265</v>
      </c>
      <c r="K9" s="46">
        <v>344</v>
      </c>
      <c r="L9" s="46">
        <v>256</v>
      </c>
      <c r="M9" s="46">
        <v>273</v>
      </c>
      <c r="N9" s="46">
        <v>242</v>
      </c>
      <c r="O9" s="58">
        <f>SUM(C9:N9)</f>
        <v>3533</v>
      </c>
      <c r="P9" s="70"/>
    </row>
    <row r="10" spans="1:16" ht="13.5">
      <c r="A10" s="48"/>
      <c r="B10" s="49" t="s">
        <v>29</v>
      </c>
      <c r="C10" s="50">
        <v>119</v>
      </c>
      <c r="D10" s="50">
        <v>184</v>
      </c>
      <c r="E10" s="50">
        <v>202</v>
      </c>
      <c r="F10" s="50">
        <v>156</v>
      </c>
      <c r="G10" s="50">
        <v>185</v>
      </c>
      <c r="H10" s="50">
        <v>198</v>
      </c>
      <c r="I10" s="50">
        <v>163</v>
      </c>
      <c r="J10" s="50">
        <v>162</v>
      </c>
      <c r="K10" s="50">
        <v>180</v>
      </c>
      <c r="L10" s="50">
        <v>189</v>
      </c>
      <c r="M10" s="50">
        <v>218</v>
      </c>
      <c r="N10" s="50">
        <v>236</v>
      </c>
      <c r="O10" s="59">
        <f>SUM(C10:N10)</f>
        <v>2192</v>
      </c>
      <c r="P10" s="71"/>
    </row>
    <row r="11" spans="1:16" ht="13.5">
      <c r="A11" s="44" t="s">
        <v>2</v>
      </c>
      <c r="B11" s="45"/>
      <c r="C11" s="47">
        <f aca="true" t="shared" si="3" ref="C11:N11">SUM(C12:C13)</f>
        <v>529</v>
      </c>
      <c r="D11" s="47">
        <f t="shared" si="3"/>
        <v>651</v>
      </c>
      <c r="E11" s="47">
        <f t="shared" si="3"/>
        <v>544</v>
      </c>
      <c r="F11" s="47">
        <f t="shared" si="3"/>
        <v>573</v>
      </c>
      <c r="G11" s="47">
        <f t="shared" si="3"/>
        <v>511</v>
      </c>
      <c r="H11" s="47">
        <f t="shared" si="3"/>
        <v>469</v>
      </c>
      <c r="I11" s="47">
        <f t="shared" si="3"/>
        <v>509</v>
      </c>
      <c r="J11" s="47">
        <f t="shared" si="3"/>
        <v>489</v>
      </c>
      <c r="K11" s="47">
        <f t="shared" si="3"/>
        <v>560</v>
      </c>
      <c r="L11" s="47">
        <f t="shared" si="3"/>
        <v>463</v>
      </c>
      <c r="M11" s="47">
        <f t="shared" si="3"/>
        <v>579</v>
      </c>
      <c r="N11" s="47">
        <f t="shared" si="3"/>
        <v>495</v>
      </c>
      <c r="O11" s="58">
        <f>SUM(C11:N11)</f>
        <v>6372</v>
      </c>
      <c r="P11" s="69">
        <f>+O11/$O$17*100</f>
        <v>38.14198491559919</v>
      </c>
    </row>
    <row r="12" spans="1:16" ht="13.5">
      <c r="A12" s="44"/>
      <c r="B12" s="45" t="s">
        <v>28</v>
      </c>
      <c r="C12" s="46">
        <v>364</v>
      </c>
      <c r="D12" s="46">
        <v>452</v>
      </c>
      <c r="E12" s="46">
        <v>352</v>
      </c>
      <c r="F12" s="46">
        <v>366</v>
      </c>
      <c r="G12" s="46">
        <v>336</v>
      </c>
      <c r="H12" s="46">
        <v>276</v>
      </c>
      <c r="I12" s="46">
        <v>307</v>
      </c>
      <c r="J12" s="46">
        <v>285</v>
      </c>
      <c r="K12" s="46">
        <v>345</v>
      </c>
      <c r="L12" s="46">
        <v>260</v>
      </c>
      <c r="M12" s="46">
        <v>297</v>
      </c>
      <c r="N12" s="46">
        <v>260</v>
      </c>
      <c r="O12" s="58">
        <f>SUM(C12:N12)</f>
        <v>3900</v>
      </c>
      <c r="P12" s="70"/>
    </row>
    <row r="13" spans="1:16" ht="13.5">
      <c r="A13" s="48"/>
      <c r="B13" s="49" t="s">
        <v>29</v>
      </c>
      <c r="C13" s="50">
        <v>165</v>
      </c>
      <c r="D13" s="50">
        <v>199</v>
      </c>
      <c r="E13" s="50">
        <v>192</v>
      </c>
      <c r="F13" s="50">
        <v>207</v>
      </c>
      <c r="G13" s="50">
        <v>175</v>
      </c>
      <c r="H13" s="50">
        <v>193</v>
      </c>
      <c r="I13" s="50">
        <v>202</v>
      </c>
      <c r="J13" s="50">
        <v>204</v>
      </c>
      <c r="K13" s="50">
        <v>215</v>
      </c>
      <c r="L13" s="50">
        <v>203</v>
      </c>
      <c r="M13" s="50">
        <v>282</v>
      </c>
      <c r="N13" s="50">
        <v>235</v>
      </c>
      <c r="O13" s="59">
        <f>SUM(C13:N13)</f>
        <v>2472</v>
      </c>
      <c r="P13" s="71"/>
    </row>
    <row r="14" spans="1:16" ht="13.5">
      <c r="A14" s="44" t="s">
        <v>3</v>
      </c>
      <c r="B14" s="45"/>
      <c r="C14" s="47">
        <f aca="true" t="shared" si="4" ref="C14:N14">SUM(C15:C16)</f>
        <v>341</v>
      </c>
      <c r="D14" s="47">
        <f t="shared" si="4"/>
        <v>357</v>
      </c>
      <c r="E14" s="47">
        <f t="shared" si="4"/>
        <v>351</v>
      </c>
      <c r="F14" s="47">
        <f t="shared" si="4"/>
        <v>374</v>
      </c>
      <c r="G14" s="47">
        <f t="shared" si="4"/>
        <v>320</v>
      </c>
      <c r="H14" s="47">
        <f t="shared" si="4"/>
        <v>326</v>
      </c>
      <c r="I14" s="47">
        <f t="shared" si="4"/>
        <v>269</v>
      </c>
      <c r="J14" s="47">
        <f t="shared" si="4"/>
        <v>293</v>
      </c>
      <c r="K14" s="47">
        <f t="shared" si="4"/>
        <v>305</v>
      </c>
      <c r="L14" s="47">
        <f t="shared" si="4"/>
        <v>348</v>
      </c>
      <c r="M14" s="47">
        <f t="shared" si="4"/>
        <v>309</v>
      </c>
      <c r="N14" s="47">
        <f t="shared" si="4"/>
        <v>302</v>
      </c>
      <c r="O14" s="58">
        <f>SUM(C14:N14)</f>
        <v>3895</v>
      </c>
      <c r="P14" s="69">
        <f>+O14/$O$17*100</f>
        <v>23.31497665509398</v>
      </c>
    </row>
    <row r="15" spans="1:16" ht="13.5">
      <c r="A15" s="44"/>
      <c r="B15" s="45" t="s">
        <v>28</v>
      </c>
      <c r="C15" s="46">
        <v>237</v>
      </c>
      <c r="D15" s="46">
        <v>250</v>
      </c>
      <c r="E15" s="46">
        <v>231</v>
      </c>
      <c r="F15" s="46">
        <v>241</v>
      </c>
      <c r="G15" s="46">
        <v>203</v>
      </c>
      <c r="H15" s="46">
        <v>194</v>
      </c>
      <c r="I15" s="46">
        <v>150</v>
      </c>
      <c r="J15" s="46">
        <v>164</v>
      </c>
      <c r="K15" s="46">
        <v>177</v>
      </c>
      <c r="L15" s="46">
        <v>215</v>
      </c>
      <c r="M15" s="46">
        <v>159</v>
      </c>
      <c r="N15" s="46">
        <v>169</v>
      </c>
      <c r="O15" s="58">
        <f>SUM(C15:N15)</f>
        <v>2390</v>
      </c>
      <c r="P15" s="70"/>
    </row>
    <row r="16" spans="1:16" ht="13.5">
      <c r="A16" s="44"/>
      <c r="B16" s="49" t="s">
        <v>29</v>
      </c>
      <c r="C16" s="57">
        <v>104</v>
      </c>
      <c r="D16" s="57">
        <v>107</v>
      </c>
      <c r="E16" s="57">
        <v>120</v>
      </c>
      <c r="F16" s="57">
        <v>133</v>
      </c>
      <c r="G16" s="57">
        <v>117</v>
      </c>
      <c r="H16" s="57">
        <v>132</v>
      </c>
      <c r="I16" s="57">
        <v>119</v>
      </c>
      <c r="J16" s="57">
        <v>129</v>
      </c>
      <c r="K16" s="57">
        <v>128</v>
      </c>
      <c r="L16" s="57">
        <v>133</v>
      </c>
      <c r="M16" s="57">
        <v>150</v>
      </c>
      <c r="N16" s="57">
        <v>133</v>
      </c>
      <c r="O16" s="60">
        <f>SUM(C16:N16)</f>
        <v>1505</v>
      </c>
      <c r="P16" s="72"/>
    </row>
    <row r="17" spans="1:16" ht="13.5">
      <c r="A17" s="41" t="s">
        <v>30</v>
      </c>
      <c r="B17" s="42"/>
      <c r="C17" s="47">
        <f aca="true" t="shared" si="5" ref="C17:N17">SUM(C18:C19)</f>
        <v>1347</v>
      </c>
      <c r="D17" s="47">
        <f t="shared" si="5"/>
        <v>1621</v>
      </c>
      <c r="E17" s="47">
        <f t="shared" si="5"/>
        <v>1525</v>
      </c>
      <c r="F17" s="47">
        <f t="shared" si="5"/>
        <v>1446</v>
      </c>
      <c r="G17" s="47">
        <f t="shared" si="5"/>
        <v>1348</v>
      </c>
      <c r="H17" s="47">
        <f t="shared" si="5"/>
        <v>1331</v>
      </c>
      <c r="I17" s="47">
        <f t="shared" si="5"/>
        <v>1236</v>
      </c>
      <c r="J17" s="47">
        <f t="shared" si="5"/>
        <v>1270</v>
      </c>
      <c r="K17" s="47">
        <f t="shared" si="5"/>
        <v>1460</v>
      </c>
      <c r="L17" s="47">
        <f t="shared" si="5"/>
        <v>1322</v>
      </c>
      <c r="M17" s="47">
        <f t="shared" si="5"/>
        <v>1455</v>
      </c>
      <c r="N17" s="47">
        <f t="shared" si="5"/>
        <v>1345</v>
      </c>
      <c r="O17" s="58">
        <f>SUM(C17:N17)</f>
        <v>16706</v>
      </c>
      <c r="P17" s="69">
        <f>+O17/$O$17*100</f>
        <v>100</v>
      </c>
    </row>
    <row r="18" spans="1:16" ht="13.5">
      <c r="A18" s="44"/>
      <c r="B18" s="45" t="s">
        <v>28</v>
      </c>
      <c r="C18" s="46">
        <f aca="true" t="shared" si="6" ref="C18:N18">+C6+C9+C12+C15</f>
        <v>948</v>
      </c>
      <c r="D18" s="46">
        <f t="shared" si="6"/>
        <v>1109</v>
      </c>
      <c r="E18" s="46">
        <f t="shared" si="6"/>
        <v>988</v>
      </c>
      <c r="F18" s="46">
        <f t="shared" si="6"/>
        <v>927</v>
      </c>
      <c r="G18" s="46">
        <f t="shared" si="6"/>
        <v>838</v>
      </c>
      <c r="H18" s="46">
        <f t="shared" si="6"/>
        <v>782</v>
      </c>
      <c r="I18" s="46">
        <f t="shared" si="6"/>
        <v>712</v>
      </c>
      <c r="J18" s="46">
        <f t="shared" si="6"/>
        <v>745</v>
      </c>
      <c r="K18" s="46">
        <f t="shared" si="6"/>
        <v>897</v>
      </c>
      <c r="L18" s="46">
        <f t="shared" si="6"/>
        <v>763</v>
      </c>
      <c r="M18" s="46">
        <f t="shared" si="6"/>
        <v>765</v>
      </c>
      <c r="N18" s="46">
        <f t="shared" si="6"/>
        <v>697</v>
      </c>
      <c r="O18" s="58">
        <f>SUM(C18:N18)</f>
        <v>10171</v>
      </c>
      <c r="P18" s="70"/>
    </row>
    <row r="19" spans="1:16" ht="14.25" thickBot="1">
      <c r="A19" s="51"/>
      <c r="B19" s="52" t="s">
        <v>29</v>
      </c>
      <c r="C19" s="53">
        <f aca="true" t="shared" si="7" ref="C19:N19">+C7+C10+C13+C16</f>
        <v>399</v>
      </c>
      <c r="D19" s="53">
        <f t="shared" si="7"/>
        <v>512</v>
      </c>
      <c r="E19" s="53">
        <f t="shared" si="7"/>
        <v>537</v>
      </c>
      <c r="F19" s="53">
        <f t="shared" si="7"/>
        <v>519</v>
      </c>
      <c r="G19" s="53">
        <f t="shared" si="7"/>
        <v>510</v>
      </c>
      <c r="H19" s="53">
        <f t="shared" si="7"/>
        <v>549</v>
      </c>
      <c r="I19" s="53">
        <f t="shared" si="7"/>
        <v>524</v>
      </c>
      <c r="J19" s="53">
        <f t="shared" si="7"/>
        <v>525</v>
      </c>
      <c r="K19" s="53">
        <f t="shared" si="7"/>
        <v>563</v>
      </c>
      <c r="L19" s="53">
        <f t="shared" si="7"/>
        <v>559</v>
      </c>
      <c r="M19" s="53">
        <f t="shared" si="7"/>
        <v>690</v>
      </c>
      <c r="N19" s="53">
        <f t="shared" si="7"/>
        <v>648</v>
      </c>
      <c r="O19" s="54">
        <f>SUM(C19:N19)</f>
        <v>6535</v>
      </c>
      <c r="P19" s="55"/>
    </row>
    <row r="20" spans="1:16" ht="24" customHeight="1">
      <c r="A20" s="84" t="s">
        <v>34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</row>
    <row r="21" ht="15">
      <c r="A21" s="34" t="s">
        <v>35</v>
      </c>
    </row>
    <row r="22" ht="15">
      <c r="A22" s="56"/>
    </row>
    <row r="25" s="10" customFormat="1" ht="15"/>
    <row r="26" s="10" customFormat="1" ht="15"/>
    <row r="27" ht="16.5" customHeight="1"/>
    <row r="28" ht="16.5" customHeight="1"/>
    <row r="46" spans="3:14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3:14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3:14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3:14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3:14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3:14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3:14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3:14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3:14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3:14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3:14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</sheetData>
  <mergeCells count="14">
    <mergeCell ref="I3:I4"/>
    <mergeCell ref="C3:C4"/>
    <mergeCell ref="D3:D4"/>
    <mergeCell ref="E3:E4"/>
    <mergeCell ref="F3:F4"/>
    <mergeCell ref="G3:G4"/>
    <mergeCell ref="H3:H4"/>
    <mergeCell ref="A3:B4"/>
    <mergeCell ref="A20:P20"/>
    <mergeCell ref="M3:M4"/>
    <mergeCell ref="N3:N4"/>
    <mergeCell ref="J3:J4"/>
    <mergeCell ref="K3:K4"/>
    <mergeCell ref="L3:L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110" zoomScaleNormal="110" workbookViewId="0" topLeftCell="A1">
      <selection activeCell="I24" sqref="I24"/>
    </sheetView>
  </sheetViews>
  <sheetFormatPr defaultColWidth="11.421875" defaultRowHeight="15"/>
  <cols>
    <col min="1" max="1" width="6.57421875" style="102" customWidth="1"/>
    <col min="2" max="2" width="22.7109375" style="102" customWidth="1"/>
    <col min="3" max="14" width="10.28125" style="102" customWidth="1"/>
    <col min="15" max="16384" width="11.421875" style="102" customWidth="1"/>
  </cols>
  <sheetData>
    <row r="1" spans="1:18" ht="59.25" customHeight="1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65"/>
      <c r="P1" s="99"/>
      <c r="Q1" s="131"/>
      <c r="R1" s="131"/>
    </row>
    <row r="2" spans="1:18" ht="16.5">
      <c r="A2" s="7" t="s">
        <v>40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66"/>
      <c r="P2" s="141"/>
      <c r="Q2" s="141"/>
      <c r="R2" s="141"/>
    </row>
    <row r="3" spans="1:18" ht="15.75" thickBot="1">
      <c r="A3" s="105"/>
      <c r="B3" s="105"/>
      <c r="C3" s="105"/>
      <c r="D3" s="105"/>
      <c r="E3" s="105"/>
      <c r="F3" s="105"/>
      <c r="G3" s="105"/>
      <c r="H3" s="105"/>
      <c r="I3" s="105"/>
      <c r="J3" s="142"/>
      <c r="K3" s="142"/>
      <c r="L3" s="142"/>
      <c r="M3" s="142"/>
      <c r="N3" s="142"/>
      <c r="O3" s="167"/>
      <c r="P3" s="141"/>
      <c r="Q3" s="141"/>
      <c r="R3" s="141"/>
    </row>
    <row r="4" spans="1:18" ht="15">
      <c r="A4" s="143" t="s">
        <v>33</v>
      </c>
      <c r="B4" s="144"/>
      <c r="C4" s="145">
        <f>+EOMONTH(D4,-1)</f>
        <v>42947</v>
      </c>
      <c r="D4" s="145">
        <f>+EOMONTH(E4,-1)</f>
        <v>42978</v>
      </c>
      <c r="E4" s="145">
        <f>+EOMONTH(F4,-1)</f>
        <v>43008</v>
      </c>
      <c r="F4" s="145">
        <f>+EOMONTH(G4,-1)</f>
        <v>43039</v>
      </c>
      <c r="G4" s="145">
        <f>+EOMONTH(H4,-1)</f>
        <v>43069</v>
      </c>
      <c r="H4" s="145">
        <f>+EOMONTH(I4,-1)</f>
        <v>43100</v>
      </c>
      <c r="I4" s="145">
        <v>43101</v>
      </c>
      <c r="J4" s="145">
        <v>43132</v>
      </c>
      <c r="K4" s="145">
        <v>43160</v>
      </c>
      <c r="L4" s="145">
        <v>43191</v>
      </c>
      <c r="M4" s="145">
        <v>43221</v>
      </c>
      <c r="N4" s="145">
        <v>43252</v>
      </c>
      <c r="O4" s="168" t="s">
        <v>25</v>
      </c>
      <c r="P4" s="169"/>
      <c r="Q4" s="131"/>
      <c r="R4" s="131"/>
    </row>
    <row r="5" spans="1:18" ht="15">
      <c r="A5" s="146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8" t="s">
        <v>31</v>
      </c>
      <c r="P5" s="149" t="s">
        <v>27</v>
      </c>
      <c r="Q5" s="131"/>
      <c r="R5" s="131"/>
    </row>
    <row r="6" spans="1:18" ht="18" customHeight="1">
      <c r="A6" s="150" t="s">
        <v>0</v>
      </c>
      <c r="B6" s="151"/>
      <c r="C6" s="73">
        <f>SUM(C7:C8)</f>
        <v>0.7454750000000001</v>
      </c>
      <c r="D6" s="73">
        <f>SUM(D7:D8)</f>
        <v>1.1564429999999999</v>
      </c>
      <c r="E6" s="73">
        <f>SUM(E7:E8)</f>
        <v>1.57767</v>
      </c>
      <c r="F6" s="73">
        <f>SUM(F7:F8)</f>
        <v>1.472686</v>
      </c>
      <c r="G6" s="73">
        <f>SUM(G7:G8)</f>
        <v>1.7888380000000002</v>
      </c>
      <c r="H6" s="73">
        <f>SUM(H7:H8)</f>
        <v>1.012783</v>
      </c>
      <c r="I6" s="73">
        <f>SUM(I7:I8)</f>
        <v>1.306953</v>
      </c>
      <c r="J6" s="73">
        <f>SUM(J7:J8)</f>
        <v>1.0788579999999999</v>
      </c>
      <c r="K6" s="73">
        <f>SUM(K7:K8)</f>
        <v>2.023143</v>
      </c>
      <c r="L6" s="73">
        <f>SUM(L7:L8)</f>
        <v>1.396454</v>
      </c>
      <c r="M6" s="73">
        <f>SUM(M7:M8)</f>
        <v>1.6882519999999999</v>
      </c>
      <c r="N6" s="73">
        <f>SUM(N7:N8)</f>
        <v>1.574748</v>
      </c>
      <c r="O6" s="74">
        <f>SUM(C6:N6)</f>
        <v>16.822303</v>
      </c>
      <c r="P6" s="152">
        <f>+O6/$O$18*100</f>
        <v>3.715667260405111</v>
      </c>
      <c r="Q6" s="131"/>
      <c r="R6" s="131"/>
    </row>
    <row r="7" spans="1:18" ht="18" customHeight="1">
      <c r="A7" s="153"/>
      <c r="B7" s="154" t="s">
        <v>28</v>
      </c>
      <c r="C7" s="68">
        <v>0.522032</v>
      </c>
      <c r="D7" s="68">
        <v>0.831272</v>
      </c>
      <c r="E7" s="68">
        <v>1.054669</v>
      </c>
      <c r="F7" s="68">
        <v>0.986478</v>
      </c>
      <c r="G7" s="68">
        <v>1.192959</v>
      </c>
      <c r="H7" s="68">
        <v>0.63085</v>
      </c>
      <c r="I7" s="68">
        <v>0.493389</v>
      </c>
      <c r="J7" s="68">
        <v>0.69275</v>
      </c>
      <c r="K7" s="68">
        <v>0.780722</v>
      </c>
      <c r="L7" s="68">
        <v>0.7742060000000001</v>
      </c>
      <c r="M7" s="68">
        <v>1.2170809999999999</v>
      </c>
      <c r="N7" s="68">
        <v>0.8368260000000001</v>
      </c>
      <c r="O7" s="74">
        <f>SUM(C7:N7)</f>
        <v>10.013234</v>
      </c>
      <c r="P7" s="155"/>
      <c r="Q7" s="131"/>
      <c r="R7" s="131"/>
    </row>
    <row r="8" spans="1:18" ht="18" customHeight="1">
      <c r="A8" s="156"/>
      <c r="B8" s="157" t="s">
        <v>29</v>
      </c>
      <c r="C8" s="75">
        <v>0.223443</v>
      </c>
      <c r="D8" s="75">
        <v>0.325171</v>
      </c>
      <c r="E8" s="75">
        <v>0.5230009999999999</v>
      </c>
      <c r="F8" s="75">
        <v>0.48620800000000003</v>
      </c>
      <c r="G8" s="75">
        <v>0.595879</v>
      </c>
      <c r="H8" s="75">
        <v>0.38193299999999997</v>
      </c>
      <c r="I8" s="75">
        <v>0.813564</v>
      </c>
      <c r="J8" s="75">
        <v>0.386108</v>
      </c>
      <c r="K8" s="75">
        <v>1.242421</v>
      </c>
      <c r="L8" s="75">
        <v>0.622248</v>
      </c>
      <c r="M8" s="75">
        <v>0.471171</v>
      </c>
      <c r="N8" s="75">
        <v>0.7379220000000001</v>
      </c>
      <c r="O8" s="76">
        <f>SUM(C8:N8)</f>
        <v>6.809069</v>
      </c>
      <c r="P8" s="158"/>
      <c r="Q8" s="131"/>
      <c r="R8" s="131"/>
    </row>
    <row r="9" spans="1:18" ht="18" customHeight="1">
      <c r="A9" s="153" t="s">
        <v>1</v>
      </c>
      <c r="B9" s="154"/>
      <c r="C9" s="77">
        <f>SUM(C10:C11)</f>
        <v>11.439285</v>
      </c>
      <c r="D9" s="77">
        <f>SUM(D10:D11)</f>
        <v>17.882505000000002</v>
      </c>
      <c r="E9" s="77">
        <f>SUM(E10:E11)</f>
        <v>17.310434</v>
      </c>
      <c r="F9" s="77">
        <f>SUM(F10:F11)</f>
        <v>11.452099</v>
      </c>
      <c r="G9" s="77">
        <f>SUM(G10:G11)</f>
        <v>11.570045</v>
      </c>
      <c r="H9" s="77">
        <f>SUM(H10:H11)</f>
        <v>12.42882</v>
      </c>
      <c r="I9" s="77">
        <f>SUM(I10:I11)</f>
        <v>10.351455</v>
      </c>
      <c r="J9" s="77">
        <f>SUM(J10:J11)</f>
        <v>10.744432</v>
      </c>
      <c r="K9" s="77">
        <f>SUM(K10:K11)</f>
        <v>13.614021000000001</v>
      </c>
      <c r="L9" s="77">
        <f>SUM(L10:L11)</f>
        <v>11.712261999999999</v>
      </c>
      <c r="M9" s="77">
        <f>SUM(M10:M11)</f>
        <v>12.921187</v>
      </c>
      <c r="N9" s="78">
        <f>SUM(N10:N11)</f>
        <v>13.372197</v>
      </c>
      <c r="O9" s="74">
        <f>SUM(C9:N9)</f>
        <v>154.79874200000003</v>
      </c>
      <c r="P9" s="152">
        <f>+O9/$O$18*100</f>
        <v>34.191550205777276</v>
      </c>
      <c r="Q9" s="131"/>
      <c r="R9" s="131"/>
    </row>
    <row r="10" spans="1:18" ht="18" customHeight="1">
      <c r="A10" s="153"/>
      <c r="B10" s="154" t="s">
        <v>28</v>
      </c>
      <c r="C10" s="68">
        <v>8.474549</v>
      </c>
      <c r="D10" s="68">
        <v>12.151479</v>
      </c>
      <c r="E10" s="68">
        <v>10.889428</v>
      </c>
      <c r="F10" s="68">
        <v>7.71656</v>
      </c>
      <c r="G10" s="68">
        <v>6.392436</v>
      </c>
      <c r="H10" s="68">
        <v>7.707172</v>
      </c>
      <c r="I10" s="68">
        <v>6.268101</v>
      </c>
      <c r="J10" s="68">
        <v>7.134047</v>
      </c>
      <c r="K10" s="68">
        <v>8.827493</v>
      </c>
      <c r="L10" s="68">
        <v>7.040419</v>
      </c>
      <c r="M10" s="68">
        <v>7.700827</v>
      </c>
      <c r="N10" s="68">
        <v>7.777283</v>
      </c>
      <c r="O10" s="74">
        <f>SUM(C10:N10)</f>
        <v>98.079794</v>
      </c>
      <c r="P10" s="155"/>
      <c r="Q10" s="131"/>
      <c r="R10" s="131"/>
    </row>
    <row r="11" spans="1:18" ht="18" customHeight="1">
      <c r="A11" s="156"/>
      <c r="B11" s="157" t="s">
        <v>29</v>
      </c>
      <c r="C11" s="75">
        <v>2.964736</v>
      </c>
      <c r="D11" s="75">
        <v>5.731026</v>
      </c>
      <c r="E11" s="75">
        <v>6.421006</v>
      </c>
      <c r="F11" s="75">
        <v>3.735539</v>
      </c>
      <c r="G11" s="75">
        <v>5.177609</v>
      </c>
      <c r="H11" s="75">
        <v>4.721648</v>
      </c>
      <c r="I11" s="75">
        <v>4.083354</v>
      </c>
      <c r="J11" s="75">
        <v>3.610385</v>
      </c>
      <c r="K11" s="75">
        <v>4.786528</v>
      </c>
      <c r="L11" s="75">
        <v>4.671843</v>
      </c>
      <c r="M11" s="75">
        <v>5.22036</v>
      </c>
      <c r="N11" s="75">
        <v>5.594914</v>
      </c>
      <c r="O11" s="76">
        <f>SUM(C11:N11)</f>
        <v>56.718948000000005</v>
      </c>
      <c r="P11" s="158"/>
      <c r="Q11" s="131"/>
      <c r="R11" s="131"/>
    </row>
    <row r="12" spans="1:18" ht="18" customHeight="1">
      <c r="A12" s="153" t="s">
        <v>2</v>
      </c>
      <c r="B12" s="154"/>
      <c r="C12" s="77">
        <f>SUM(C13:C14)</f>
        <v>15.163259</v>
      </c>
      <c r="D12" s="77">
        <f>SUM(D13:D14)</f>
        <v>16.663128</v>
      </c>
      <c r="E12" s="77">
        <f>SUM(E13:E14)</f>
        <v>15.215865</v>
      </c>
      <c r="F12" s="77">
        <f>SUM(F13:F14)</f>
        <v>15.545228999999999</v>
      </c>
      <c r="G12" s="77">
        <f>SUM(G13:G14)</f>
        <v>14.681329999999999</v>
      </c>
      <c r="H12" s="77">
        <f>SUM(H13:H14)</f>
        <v>11.733639</v>
      </c>
      <c r="I12" s="77">
        <f>SUM(I13:I14)</f>
        <v>13.809135</v>
      </c>
      <c r="J12" s="77">
        <f>SUM(J13:J14)</f>
        <v>13.896784</v>
      </c>
      <c r="K12" s="77">
        <f>SUM(K13:K14)</f>
        <v>15.583991000000001</v>
      </c>
      <c r="L12" s="77">
        <f>SUM(L13:L14)</f>
        <v>11.999220999999999</v>
      </c>
      <c r="M12" s="77">
        <f>SUM(M13:M14)</f>
        <v>14.973618</v>
      </c>
      <c r="N12" s="78">
        <f>SUM(N13:N14)</f>
        <v>12.836995</v>
      </c>
      <c r="O12" s="74">
        <f>SUM(C12:N12)</f>
        <v>172.102194</v>
      </c>
      <c r="P12" s="152">
        <f>+O12/$O$18*100</f>
        <v>38.01349242667243</v>
      </c>
      <c r="Q12" s="131"/>
      <c r="R12" s="131"/>
    </row>
    <row r="13" spans="1:18" ht="18" customHeight="1">
      <c r="A13" s="153"/>
      <c r="B13" s="154" t="s">
        <v>28</v>
      </c>
      <c r="C13" s="68">
        <v>10.81808</v>
      </c>
      <c r="D13" s="68">
        <v>12.226965</v>
      </c>
      <c r="E13" s="68">
        <v>10.227729</v>
      </c>
      <c r="F13" s="68">
        <v>10.501676</v>
      </c>
      <c r="G13" s="68">
        <v>10.220346</v>
      </c>
      <c r="H13" s="68">
        <v>7.40439</v>
      </c>
      <c r="I13" s="68">
        <v>8.830853</v>
      </c>
      <c r="J13" s="68">
        <v>9.014084</v>
      </c>
      <c r="K13" s="68">
        <v>10.632747</v>
      </c>
      <c r="L13" s="68">
        <v>7.116724</v>
      </c>
      <c r="M13" s="68">
        <v>8.163002</v>
      </c>
      <c r="N13" s="68">
        <v>7.195814</v>
      </c>
      <c r="O13" s="74">
        <f>SUM(C13:N13)</f>
        <v>112.35241</v>
      </c>
      <c r="P13" s="155"/>
      <c r="Q13" s="131"/>
      <c r="R13" s="131"/>
    </row>
    <row r="14" spans="1:18" ht="18" customHeight="1">
      <c r="A14" s="156"/>
      <c r="B14" s="157" t="s">
        <v>29</v>
      </c>
      <c r="C14" s="75">
        <v>4.345179</v>
      </c>
      <c r="D14" s="75">
        <v>4.436163</v>
      </c>
      <c r="E14" s="75">
        <v>4.988136</v>
      </c>
      <c r="F14" s="75">
        <v>5.043553</v>
      </c>
      <c r="G14" s="75">
        <v>4.460984</v>
      </c>
      <c r="H14" s="75">
        <v>4.329249</v>
      </c>
      <c r="I14" s="75">
        <v>4.978282</v>
      </c>
      <c r="J14" s="75">
        <v>4.8827</v>
      </c>
      <c r="K14" s="75">
        <v>4.951244</v>
      </c>
      <c r="L14" s="75">
        <v>4.882497</v>
      </c>
      <c r="M14" s="75">
        <v>6.810616</v>
      </c>
      <c r="N14" s="75">
        <v>5.641181</v>
      </c>
      <c r="O14" s="76">
        <f>SUM(C14:N14)</f>
        <v>59.749784000000005</v>
      </c>
      <c r="P14" s="158"/>
      <c r="Q14" s="131"/>
      <c r="R14" s="131"/>
    </row>
    <row r="15" spans="1:18" ht="18" customHeight="1">
      <c r="A15" s="153" t="s">
        <v>3</v>
      </c>
      <c r="B15" s="154"/>
      <c r="C15" s="77">
        <f>SUM(C16:C17)</f>
        <v>10.416995</v>
      </c>
      <c r="D15" s="77">
        <f>SUM(D16:D17)</f>
        <v>9.669525</v>
      </c>
      <c r="E15" s="77">
        <f>SUM(E16:E17)</f>
        <v>9.609978</v>
      </c>
      <c r="F15" s="77">
        <f>SUM(F16:F17)</f>
        <v>10.69501</v>
      </c>
      <c r="G15" s="77">
        <f>SUM(G16:G17)</f>
        <v>9.633101</v>
      </c>
      <c r="H15" s="77">
        <f>SUM(H16:H17)</f>
        <v>9.234360000000002</v>
      </c>
      <c r="I15" s="77">
        <f>SUM(I16:I17)</f>
        <v>7.252327000000001</v>
      </c>
      <c r="J15" s="77">
        <f>SUM(J16:J17)</f>
        <v>8.118829</v>
      </c>
      <c r="K15" s="77">
        <f>SUM(K16:K17)</f>
        <v>7.959195</v>
      </c>
      <c r="L15" s="77">
        <f>SUM(L16:L17)</f>
        <v>9.707826</v>
      </c>
      <c r="M15" s="77">
        <f>SUM(M16:M17)</f>
        <v>8.77398</v>
      </c>
      <c r="N15" s="78">
        <f>SUM(N16:N17)</f>
        <v>7.945393999999999</v>
      </c>
      <c r="O15" s="74">
        <f>SUM(C15:N15)</f>
        <v>109.01651999999999</v>
      </c>
      <c r="P15" s="152">
        <f>+O15/$O$18*100</f>
        <v>24.079290107145194</v>
      </c>
      <c r="Q15" s="131"/>
      <c r="R15" s="131"/>
    </row>
    <row r="16" spans="1:18" ht="18" customHeight="1">
      <c r="A16" s="153"/>
      <c r="B16" s="154" t="s">
        <v>28</v>
      </c>
      <c r="C16" s="68">
        <v>7.116891</v>
      </c>
      <c r="D16" s="68">
        <v>7.338338</v>
      </c>
      <c r="E16" s="68">
        <v>6.758412</v>
      </c>
      <c r="F16" s="68">
        <v>6.736942</v>
      </c>
      <c r="G16" s="68">
        <v>6.147583</v>
      </c>
      <c r="H16" s="68">
        <v>5.668415000000001</v>
      </c>
      <c r="I16" s="68">
        <v>4.109664</v>
      </c>
      <c r="J16" s="68">
        <v>4.538464</v>
      </c>
      <c r="K16" s="68">
        <v>4.728684</v>
      </c>
      <c r="L16" s="68">
        <v>6.368641</v>
      </c>
      <c r="M16" s="68">
        <v>4.850095</v>
      </c>
      <c r="N16" s="68">
        <v>4.921999</v>
      </c>
      <c r="O16" s="74">
        <f>SUM(C16:N16)</f>
        <v>69.284128</v>
      </c>
      <c r="P16" s="155"/>
      <c r="Q16" s="131"/>
      <c r="R16" s="131"/>
    </row>
    <row r="17" spans="1:18" ht="18" customHeight="1">
      <c r="A17" s="153"/>
      <c r="B17" s="154" t="s">
        <v>29</v>
      </c>
      <c r="C17" s="79">
        <v>3.300104</v>
      </c>
      <c r="D17" s="79">
        <v>2.331187</v>
      </c>
      <c r="E17" s="79">
        <v>2.851566</v>
      </c>
      <c r="F17" s="79">
        <v>3.958068</v>
      </c>
      <c r="G17" s="79">
        <v>3.485518</v>
      </c>
      <c r="H17" s="79">
        <v>3.565945</v>
      </c>
      <c r="I17" s="79">
        <v>3.142663</v>
      </c>
      <c r="J17" s="79">
        <v>3.580365</v>
      </c>
      <c r="K17" s="79">
        <v>3.230511</v>
      </c>
      <c r="L17" s="79">
        <v>3.339185</v>
      </c>
      <c r="M17" s="79">
        <v>3.923885</v>
      </c>
      <c r="N17" s="79">
        <v>3.023395</v>
      </c>
      <c r="O17" s="80">
        <f>SUM(C17:N17)</f>
        <v>39.732392</v>
      </c>
      <c r="P17" s="159"/>
      <c r="Q17" s="131"/>
      <c r="R17" s="131"/>
    </row>
    <row r="18" spans="1:18" ht="18" customHeight="1">
      <c r="A18" s="150" t="s">
        <v>30</v>
      </c>
      <c r="B18" s="151"/>
      <c r="C18" s="81">
        <f>SUM(C19:C20)</f>
        <v>37.765014</v>
      </c>
      <c r="D18" s="81">
        <f>SUM(D19:D20)</f>
        <v>45.371601</v>
      </c>
      <c r="E18" s="81">
        <f>SUM(E19:E20)</f>
        <v>43.713947000000005</v>
      </c>
      <c r="F18" s="81">
        <f>SUM(F19:F20)</f>
        <v>39.165024</v>
      </c>
      <c r="G18" s="81">
        <f>SUM(G19:G20)</f>
        <v>37.673314</v>
      </c>
      <c r="H18" s="81">
        <f>SUM(H19:H20)</f>
        <v>34.40960200000001</v>
      </c>
      <c r="I18" s="81">
        <f>SUM(I19:I20)</f>
        <v>32.71987</v>
      </c>
      <c r="J18" s="81">
        <f>SUM(J19:J20)</f>
        <v>33.838903</v>
      </c>
      <c r="K18" s="81">
        <f>SUM(K19:K20)</f>
        <v>39.180350000000004</v>
      </c>
      <c r="L18" s="81">
        <f>SUM(L19:L20)</f>
        <v>34.815763000000004</v>
      </c>
      <c r="M18" s="81">
        <f>SUM(M19:M20)</f>
        <v>38.357037000000005</v>
      </c>
      <c r="N18" s="81">
        <f>SUM(N19:N20)</f>
        <v>35.729333999999994</v>
      </c>
      <c r="O18" s="74">
        <f>SUM(C18:N18)</f>
        <v>452.739759</v>
      </c>
      <c r="P18" s="152">
        <f>+O18/$O$18*100</f>
        <v>100</v>
      </c>
      <c r="Q18" s="131"/>
      <c r="R18" s="131"/>
    </row>
    <row r="19" spans="1:18" ht="18" customHeight="1">
      <c r="A19" s="153"/>
      <c r="B19" s="154" t="s">
        <v>28</v>
      </c>
      <c r="C19" s="68">
        <f>+C7+C10+C13+C16</f>
        <v>26.931552</v>
      </c>
      <c r="D19" s="68">
        <f>+D7+D10+D13+D16</f>
        <v>32.548054</v>
      </c>
      <c r="E19" s="68">
        <f>+E7+E10+E13+E16</f>
        <v>28.930238000000003</v>
      </c>
      <c r="F19" s="68">
        <f>+F7+F10+F13+F16</f>
        <v>25.941656</v>
      </c>
      <c r="G19" s="68">
        <f>+G7+G10+G13+G16</f>
        <v>23.953324</v>
      </c>
      <c r="H19" s="68">
        <f>+H7+H10+H13+H16</f>
        <v>21.410827000000005</v>
      </c>
      <c r="I19" s="68">
        <f>+I7+I10+I13+I16</f>
        <v>19.702007000000002</v>
      </c>
      <c r="J19" s="68">
        <f>+J7+J10+J13+J16</f>
        <v>21.379345</v>
      </c>
      <c r="K19" s="68">
        <f>+K7+K10+K13+K16</f>
        <v>24.969646000000004</v>
      </c>
      <c r="L19" s="68">
        <f>+L7+L10+L13+L16</f>
        <v>21.29999</v>
      </c>
      <c r="M19" s="68">
        <f>+M7+M10+M13+M16</f>
        <v>21.931005000000003</v>
      </c>
      <c r="N19" s="68">
        <f>+N7+N10+N13+N16</f>
        <v>20.731921999999997</v>
      </c>
      <c r="O19" s="74">
        <f>SUM(C19:N19)</f>
        <v>289.72956600000003</v>
      </c>
      <c r="P19" s="155"/>
      <c r="Q19" s="131"/>
      <c r="R19" s="131"/>
    </row>
    <row r="20" spans="1:18" ht="18" customHeight="1" thickBot="1">
      <c r="A20" s="160"/>
      <c r="B20" s="161" t="s">
        <v>29</v>
      </c>
      <c r="C20" s="82">
        <f>+C8+C11+C14+C17</f>
        <v>10.833462</v>
      </c>
      <c r="D20" s="82">
        <f>+D8+D11+D14+D17</f>
        <v>12.823547</v>
      </c>
      <c r="E20" s="82">
        <f>+E8+E11+E14+E17</f>
        <v>14.783709</v>
      </c>
      <c r="F20" s="82">
        <f>+F8+F11+F14+F17</f>
        <v>13.223368</v>
      </c>
      <c r="G20" s="82">
        <f>+G8+G11+G14+G17</f>
        <v>13.71999</v>
      </c>
      <c r="H20" s="82">
        <f>+H8+H11+H14+H17</f>
        <v>12.998774999999998</v>
      </c>
      <c r="I20" s="82">
        <f>+I8+I11+I14+I17</f>
        <v>13.017863</v>
      </c>
      <c r="J20" s="82">
        <f>+J8+J11+J14+J17</f>
        <v>12.459558000000001</v>
      </c>
      <c r="K20" s="82">
        <f>+K8+K11+K14+K17</f>
        <v>14.210704</v>
      </c>
      <c r="L20" s="82">
        <f>+L8+L11+L14+L17</f>
        <v>13.515773</v>
      </c>
      <c r="M20" s="82">
        <f>+M8+M11+M14+M17</f>
        <v>16.426032</v>
      </c>
      <c r="N20" s="82">
        <f>+N8+N11+N14+N17</f>
        <v>14.997412</v>
      </c>
      <c r="O20" s="83">
        <f>SUM(C20:N20)</f>
        <v>163.010193</v>
      </c>
      <c r="P20" s="162"/>
      <c r="Q20" s="131"/>
      <c r="R20" s="131"/>
    </row>
    <row r="21" spans="1:18" ht="15">
      <c r="A21" s="138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1"/>
      <c r="Q21" s="131"/>
      <c r="R21" s="131"/>
    </row>
    <row r="22" spans="1:18" ht="15">
      <c r="A22" s="138" t="s">
        <v>36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31"/>
      <c r="Q22" s="131"/>
      <c r="R22" s="131"/>
    </row>
  </sheetData>
  <mergeCells count="13">
    <mergeCell ref="J4:J5"/>
    <mergeCell ref="K4:K5"/>
    <mergeCell ref="L4:L5"/>
    <mergeCell ref="M4:M5"/>
    <mergeCell ref="N4:N5"/>
    <mergeCell ref="G4:G5"/>
    <mergeCell ref="H4:H5"/>
    <mergeCell ref="I4:I5"/>
    <mergeCell ref="C4:C5"/>
    <mergeCell ref="D4:D5"/>
    <mergeCell ref="E4:E5"/>
    <mergeCell ref="A4:B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2018-07-18T20:36:30Z</cp:lastPrinted>
  <dcterms:created xsi:type="dcterms:W3CDTF">2018-07-18T18:31:12Z</dcterms:created>
  <dcterms:modified xsi:type="dcterms:W3CDTF">2018-09-06T17:57:41Z</dcterms:modified>
  <cp:category/>
  <cp:version/>
  <cp:contentType/>
  <cp:contentStatus/>
</cp:coreProperties>
</file>