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8445" activeTab="0"/>
  </bookViews>
  <sheets>
    <sheet name="Jun 2020" sheetId="1" r:id="rId1"/>
    <sheet name="Jun 2020 (R)" sheetId="2" r:id="rId2"/>
  </sheets>
  <definedNames>
    <definedName name="_abr12" localSheetId="0">#REF!</definedName>
    <definedName name="_abr12" localSheetId="1">#REF!</definedName>
    <definedName name="_abr12">#REF!</definedName>
    <definedName name="_feb12" localSheetId="0">#REF!</definedName>
    <definedName name="_feb12" localSheetId="1">#REF!</definedName>
    <definedName name="_feb12">#REF!</definedName>
    <definedName name="_jun12" localSheetId="0">#REF!</definedName>
    <definedName name="_jun12" localSheetId="1">#REF!</definedName>
    <definedName name="_jun12">#REF!</definedName>
    <definedName name="_mar12" localSheetId="0">#REF!</definedName>
    <definedName name="_mar12" localSheetId="1">#REF!</definedName>
    <definedName name="_mar12">#REF!</definedName>
    <definedName name="_may12" localSheetId="0">#REF!</definedName>
    <definedName name="_may12" localSheetId="1">#REF!</definedName>
    <definedName name="_may12">#REF!</definedName>
    <definedName name="_xlnm.Print_Area" localSheetId="0">'Jun 2020'!$A$1:$O$123</definedName>
    <definedName name="_xlnm.Print_Area" localSheetId="1">'Jun 2020 (R)'!$A$1:$O$78</definedName>
  </definedNames>
  <calcPr calcId="152511" calcMode="manual"/>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<sst xmlns="http://schemas.openxmlformats.org/spreadsheetml/2006/main" count="293" uniqueCount="86">
  <si>
    <t>Principales Variables del Sistema Privado de Pensiones</t>
  </si>
  <si>
    <t xml:space="preserve"> </t>
  </si>
  <si>
    <t>AFP</t>
  </si>
  <si>
    <t>SISTEMA</t>
  </si>
  <si>
    <t>Habitat</t>
  </si>
  <si>
    <t>Integra</t>
  </si>
  <si>
    <t>Prima</t>
  </si>
  <si>
    <t>Profuturo</t>
  </si>
  <si>
    <t>AFILIACIÓN y TRASPASOS</t>
  </si>
  <si>
    <t>N° de Afiliados Activos</t>
  </si>
  <si>
    <t>Ingresos</t>
  </si>
  <si>
    <t>Salidas</t>
  </si>
  <si>
    <t xml:space="preserve">Nº de Promotores </t>
  </si>
  <si>
    <t/>
  </si>
  <si>
    <t>FONDOS DE PENSIONES y APORTES</t>
  </si>
  <si>
    <t>Valor Total de las Carteras Administradas (S/. millones)</t>
  </si>
  <si>
    <t>Total Fondos de Pensiones (S/. millones)</t>
  </si>
  <si>
    <t>Fondo de Pensiones Tipo 0</t>
  </si>
  <si>
    <t>Fondo de Pensiones Tipo 1</t>
  </si>
  <si>
    <t>Fondo de Pensiones Tipo 2</t>
  </si>
  <si>
    <t>Fondo de Pensiones Tipo 3</t>
  </si>
  <si>
    <t>Total Encaje Legal (S/. millones)</t>
  </si>
  <si>
    <t>Encaje Legal del Fondo de Pensiones Tipo 0</t>
  </si>
  <si>
    <t>Encaje Legal del Fondo de Pensiones Tipo 1</t>
  </si>
  <si>
    <t>Encaje Legal del Fondo de Pensiones Tipo 2</t>
  </si>
  <si>
    <t>Encaje Legal del Fondo de Pensiones Tipo 3</t>
  </si>
  <si>
    <t>RENTABILIDAD ANUALIZADA DE LOS APORTES OBLIGATORIOS</t>
  </si>
  <si>
    <t>Rentabilidad Nominal Anualizada (2) (3)</t>
  </si>
  <si>
    <t>4/</t>
  </si>
  <si>
    <t>N.A.</t>
  </si>
  <si>
    <t>Rentabilidad Real Anualizada (2) (3)</t>
  </si>
  <si>
    <t>RENTABILIDAD AJUSTADA POR RIESGO (3) (5)</t>
  </si>
  <si>
    <t xml:space="preserve">(1 año) </t>
  </si>
  <si>
    <t xml:space="preserve">RENTABILIDAD NETA DE COMISIONES DE LOS APORTES VOLUNTARIOS SIN FIN PREVISIONAL (3) (6) </t>
  </si>
  <si>
    <t>Rentabilidad de los Afiliados con Aportes Voluntarios Sin Fin Previsional y Obligatorios en la misma AFP</t>
  </si>
  <si>
    <t>Rentabilidad Neta Nominal</t>
  </si>
  <si>
    <t xml:space="preserve"> (1 año) </t>
  </si>
  <si>
    <t>Rentabilidad Neta Real</t>
  </si>
  <si>
    <t>COMISIONES y PRIMAS DE SEGURO</t>
  </si>
  <si>
    <r>
      <t xml:space="preserve">Comisión por la administración de Aportes Obligatorios - Comisión sobre Remuneración </t>
    </r>
    <r>
      <rPr>
        <sz val="13"/>
        <color indexed="8"/>
        <rFont val="Arial Narrow"/>
        <family val="2"/>
      </rPr>
      <t>(Flujo)</t>
    </r>
  </si>
  <si>
    <t>Comisión por la administración de Aportes Obligatorios - Comisión Mixta (período de transición) (7)</t>
  </si>
  <si>
    <t xml:space="preserve">Componente de Flujo (tasa mensual) </t>
  </si>
  <si>
    <t xml:space="preserve">Componente de Saldo (tasa anual) </t>
  </si>
  <si>
    <t xml:space="preserve">Prima de Seguro (8) </t>
  </si>
  <si>
    <t>Comisión por la Gestión de Aportes Voluntarios Sin Fin Previsional (AVSP) para los Afiliados con AVSP y Obligatorios en la misma AFP (9)</t>
  </si>
  <si>
    <t>(1) A partir del 1 de junio de 2013 los nuevos afiliados ingresan a la AFP ganadora del proceso de licitación. Los nuevos afiliados registrados por las administradoras no ganadoras de la Licitación se encuentran dentro del Régimen Especial de Pensiones para Trabajadores Pesqueros- Ley  N° 30003.</t>
  </si>
  <si>
    <t>(2) La rentabilidad se obtiene al comparar el valor cuota promedio del mes actual con el valor cuota promedio del mismo mes correspondiente a años anteriores. Los valores cuota utilizados para el cálculo de los indicadores de rentabilidad son valores cuota ajustados según el artículo 74° del Reglamento del SPP y la metodología establecida en el Oficio Múltiple N° 19507-2006.</t>
  </si>
  <si>
    <t xml:space="preserve">(3) La rentabilidad de los distintos tipos de fondos de pensiones es variable, su nivel en el futuro puede cambiar en relación con la rentabilidad pasada. La rentabilidad actual o histórica no es indicativo de que en el futuro se mantendrá. </t>
  </si>
  <si>
    <t>(4)Corresponde a un fondo en etapa de formación por lo que la rentabilidad puede mostrar variaciones significativas. (Artículo 62-A del Reglamento del TUO de la Ley)</t>
  </si>
  <si>
    <t>(5) La rentabilidad ajustada por riesgo muestra el retorno obtenido por un Fondo de Pensiones por unidad de riesgo asumida por su portafolio de inversiones, considerado como medida de riesgo la volatilidad del valor cuota. Cuanto más alta resulte la rentabilidad ajustada por riesgo significará una mejor gestión del portafolio, considerando tanto la rentabilidad como el riesgo. El cálculo se ha efectuado utilizando la metodología establecida en el artículo 72°A del Título VI del Compendio de Normas del SPP.</t>
  </si>
  <si>
    <t>(6) La rentabilidad neta de comisiones de los aportes voluntarios sin fin previsional fue calculada utilizando la metodología establecida en la Directiva Nº SBS-DIR-EEC-362-01.</t>
  </si>
  <si>
    <t xml:space="preserve">(7) El componente de Flujo se ha expresado sobre base mensual y el componente de Saldo sobre base anual. </t>
  </si>
  <si>
    <t>(9) Las comisiones se han establecido sobre la base de un mes de 30 días y se aplican sobre el saldo promedio mensual de aportes voluntarios.</t>
  </si>
  <si>
    <t>Nota: Información estadística detallada sobre el Sistema Privado de Pensiones se puede consultar en la página web de la Superintendencia (www.sbs.gob.pe).</t>
  </si>
  <si>
    <t>Nº de Solicitudes de Traspaso Aceptadas durante el 2020</t>
  </si>
  <si>
    <t>Total de la Cartera Administrada (S/ millones)</t>
  </si>
  <si>
    <t>Cartera Administrada del Fondo de Pensiones Tipo 0</t>
  </si>
  <si>
    <t>Cartera Administrada del Fondo de Pensiones Tipo 1</t>
  </si>
  <si>
    <t>Cartera Administrada del Fondo de Pensiones Tipo 2</t>
  </si>
  <si>
    <t>Cartera Administrada del Fondo de Pensiones Tipo 3</t>
  </si>
  <si>
    <t>Comisión por la administración de Aportes Obligatorios - Comisión Mixta (período de transición) (5)</t>
  </si>
  <si>
    <t xml:space="preserve">Prima de Seguro (6) </t>
  </si>
  <si>
    <t>Comisión por la Gestión de Aportes Voluntarios Sin Fin Previsional (AVSP) para los Afiliados con AVSP y Obligatorios en la misma AFP (7)</t>
  </si>
  <si>
    <t xml:space="preserve">(5) El componente de Flujo se ha expresado sobre base mensual y el componente de Saldo sobre base anual. </t>
  </si>
  <si>
    <t>(7) Las comisiones se han establecido sobre la base de un mes de 30 días y se aplican sobre el saldo promedio mensual de aportes voluntarios.</t>
  </si>
  <si>
    <t>(8) Aplicable sobre una Remuneración Máxima Asegurable de S/. 9 788,95.</t>
  </si>
  <si>
    <t>Junio 2020 / Junio  2019</t>
  </si>
  <si>
    <t>(1 año)</t>
  </si>
  <si>
    <t>(2 años)</t>
  </si>
  <si>
    <t>(3 años)</t>
  </si>
  <si>
    <t>(5 años)</t>
  </si>
  <si>
    <t>(10 años)</t>
  </si>
  <si>
    <t>(20 años)</t>
  </si>
  <si>
    <t>(26 años)</t>
  </si>
  <si>
    <t xml:space="preserve"> (5 años)</t>
  </si>
  <si>
    <t xml:space="preserve"> (10 años)</t>
  </si>
  <si>
    <t xml:space="preserve"> (26 Años)</t>
  </si>
  <si>
    <t>N° de Nuevos Afiliados en Junio 2020 (1)</t>
  </si>
  <si>
    <t>Nº de Solicitudes de Traspaso Aceptadas en Junio 2020</t>
  </si>
  <si>
    <t>Recaudación de Aportes de Junio 2020 (S/. millones)</t>
  </si>
  <si>
    <t>Junio 2020 / Junio  2018</t>
  </si>
  <si>
    <t>Junio 2020 / Junio  2017</t>
  </si>
  <si>
    <t>Junio 2020 / Junio  2015</t>
  </si>
  <si>
    <t>Junio 2020 / Junio  2010</t>
  </si>
  <si>
    <t>Junio 2020 / Junio  2000</t>
  </si>
  <si>
    <t>Junio 2020 / Junio   1994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</si>
</sst>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5" formatCode="&quot;Al &quot;dd&quot; de &quot;mmmm&quot; de &quot;yyyy"/>
    <numFmt numFmtId="166" formatCode="_(* #\ ###\ ##0\ ;_(* \(#\ ###\ ##0\);* &quot;-&quot;?\ ;_(@_)"/>
    <numFmt numFmtId="167" formatCode="_(* #,##0.00_);_(* \(#,##0.00\);_(* &quot;-&quot;??_);_(@_)"/>
    <numFmt numFmtId="168" formatCode="0.000%"/>
  </numFmts>
  <fonts count="35">
    <font>
      <sz val="10"/>
      <name val="Arial"/>
      <family val="2"/>
    </font>
    <font>
      <b/>
      <sz val="25"/>
      <name val="Arial Narrow"/>
      <family val="2"/>
    </font>
    <font>
      <b/>
      <sz val="24"/>
      <name val="Arial Narrow"/>
      <family val="2"/>
    </font>
    <font>
      <b/>
      <sz val="10"/>
      <name val="Arial Narrow"/>
      <family val="2"/>
    </font>
    <font>
      <b/>
      <sz val="26"/>
      <name val="Arial Narrow"/>
      <family val="2"/>
    </font>
    <font>
      <b/>
      <sz val="19"/>
      <name val="Arial Narrow"/>
      <family val="2"/>
    </font>
    <font>
      <b/>
      <sz val="18"/>
      <name val="Arial Narrow"/>
      <family val="2"/>
    </font>
    <font>
      <b/>
      <sz val="11"/>
      <name val="Arial Narrow"/>
      <family val="2"/>
    </font>
    <font>
      <sz val="11"/>
      <name val="Arial Narrow"/>
      <family val="2"/>
    </font>
    <font>
      <sz val="10"/>
      <name val="Arial Narrow"/>
      <family val="2"/>
    </font>
    <font>
      <b/>
      <sz val="12"/>
      <name val="Arial Narrow"/>
      <family val="2"/>
    </font>
    <font>
      <b/>
      <sz val="16"/>
      <name val="Arial Narrow"/>
      <family val="2"/>
    </font>
    <font>
      <sz val="16"/>
      <name val="Arial"/>
      <family val="2"/>
    </font>
    <font>
      <b/>
      <u val="single"/>
      <sz val="14.5"/>
      <name val="Arial Narrow"/>
      <family val="2"/>
    </font>
    <font>
      <b/>
      <u val="single"/>
      <sz val="12"/>
      <name val="Arial Narrow"/>
      <family val="2"/>
    </font>
    <font>
      <sz val="12"/>
      <name val="Arial Narrow"/>
      <family val="2"/>
    </font>
    <font>
      <b/>
      <sz val="11"/>
      <color indexed="9"/>
      <name val="Arial Narrow"/>
      <family val="2"/>
    </font>
    <font>
      <sz val="14.5"/>
      <name val="Arial Narrow"/>
      <family val="2"/>
    </font>
    <font>
      <sz val="13"/>
      <name val="Arial Narrow"/>
      <family val="2"/>
    </font>
    <font>
      <b/>
      <sz val="13"/>
      <name val="Arial Narrow"/>
      <family val="2"/>
    </font>
    <font>
      <vertAlign val="superscript"/>
      <sz val="11"/>
      <name val="Arial Narrow"/>
      <family val="2"/>
    </font>
    <font>
      <sz val="12"/>
      <color rgb="FFFF0000"/>
      <name val="Arial Narrow"/>
      <family val="2"/>
    </font>
    <font>
      <b/>
      <sz val="12"/>
      <color rgb="FFFF0000"/>
      <name val="Arial Narrow"/>
      <family val="2"/>
    </font>
    <font>
      <b/>
      <u val="single"/>
      <sz val="14"/>
      <name val="Arial Narrow"/>
      <family val="2"/>
    </font>
    <font>
      <u val="single"/>
      <sz val="12"/>
      <name val="Arial Narrow"/>
      <family val="2"/>
    </font>
    <font>
      <b/>
      <u val="single"/>
      <sz val="13"/>
      <name val="Arial Narrow"/>
      <family val="2"/>
    </font>
    <font>
      <u val="single"/>
      <sz val="13"/>
      <name val="Arial Narrow"/>
      <family val="2"/>
    </font>
    <font>
      <vertAlign val="superscript"/>
      <sz val="9"/>
      <name val="Arial Narrow"/>
      <family val="2"/>
    </font>
    <font>
      <sz val="15"/>
      <name val="Arial Narrow"/>
      <family val="2"/>
    </font>
    <font>
      <sz val="14.5"/>
      <name val="Arial"/>
      <family val="2"/>
    </font>
    <font>
      <b/>
      <u val="single"/>
      <sz val="15"/>
      <name val="Arial Narrow"/>
      <family val="2"/>
    </font>
    <font>
      <sz val="13"/>
      <color theme="1"/>
      <name val="Arial Narrow"/>
      <family val="2"/>
    </font>
    <font>
      <sz val="13"/>
      <color indexed="8"/>
      <name val="Arial Narrow"/>
      <family val="2"/>
    </font>
    <font>
      <sz val="13"/>
      <name val="Arial"/>
      <family val="2"/>
    </font>
    <font>
      <sz val="13"/>
      <color indexed="10"/>
      <name val="Arial Narrow"/>
      <family val="2"/>
    </font>
  </fonts>
  <fills count="2">
    <fill>
      <patternFill/>
    </fill>
    <fill>
      <patternFill patternType="gray125"/>
    </fill>
  </fills>
  <borders count="26">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right/>
      <top/>
      <bottom style="thin"/>
    </border>
    <border>
      <left style="thin"/>
      <right/>
      <top style="thin"/>
      <bottom/>
    </border>
    <border>
      <left/>
      <right/>
      <top style="thin"/>
      <bottom/>
    </border>
    <border>
      <left style="thin"/>
      <right/>
      <top/>
      <bottom style="thin"/>
    </border>
    <border>
      <left style="thin"/>
      <right/>
      <top style="hair"/>
      <bottom style="thin"/>
    </border>
    <border>
      <left/>
      <right style="hair"/>
      <top/>
      <bottom style="thin"/>
    </border>
    <border>
      <left/>
      <right style="thin"/>
      <top/>
      <bottom style="thin"/>
    </border>
    <border>
      <left style="thin"/>
      <right/>
      <top/>
      <bottom/>
    </border>
    <border>
      <left/>
      <right style="hair"/>
      <top/>
      <bottom/>
    </border>
    <border>
      <left style="hair"/>
      <right style="hair"/>
      <top/>
      <bottom/>
    </border>
    <border>
      <left style="hair"/>
      <right/>
      <top/>
      <bottom/>
    </border>
    <border>
      <left/>
      <right style="thin"/>
      <top/>
      <bottom/>
    </border>
    <border>
      <left style="hair"/>
      <right style="thin"/>
      <top/>
      <bottom/>
    </border>
    <border>
      <left style="double"/>
      <right/>
      <top/>
      <bottom style="double"/>
    </border>
    <border>
      <left/>
      <right/>
      <top/>
      <bottom style="double"/>
    </border>
    <border>
      <left/>
      <right style="double"/>
      <top/>
      <bottom style="double"/>
    </border>
    <border>
      <left style="thin"/>
      <right/>
      <top style="thin"/>
      <bottom style="hair"/>
    </border>
    <border>
      <left/>
      <right/>
      <top style="thin"/>
      <bottom style="hair"/>
    </border>
    <border>
      <left/>
      <right style="thin"/>
      <top style="thin"/>
      <bottom style="hair"/>
    </border>
    <border>
      <left/>
      <right style="thin"/>
      <top style="thin"/>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7"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90">
    <xf numFmtId="0" fontId="0" fillId="0" borderId="0" xfId="0"/>
    <xf numFmtId="0" fontId="1" fillId="0" borderId="1" xfId="0" applyFont="1" applyFill="1" applyBorder="1" applyAlignment="1">
      <alignment horizontal="centerContinuous"/>
    </xf>
    <xf numFmtId="0" fontId="2" fillId="0" borderId="2" xfId="0" applyFont="1" applyFill="1" applyBorder="1" applyAlignment="1">
      <alignment horizontal="centerContinuous"/>
    </xf>
    <xf numFmtId="0" fontId="3" fillId="0" borderId="2" xfId="0" applyFont="1" applyFill="1" applyBorder="1" applyAlignment="1">
      <alignment horizontal="centerContinuous" vertical="center"/>
    </xf>
    <xf numFmtId="0" fontId="3" fillId="0" borderId="3" xfId="0" applyFont="1" applyFill="1" applyBorder="1" applyAlignment="1">
      <alignment horizontal="centerContinuous"/>
    </xf>
    <xf numFmtId="0" fontId="0" fillId="0" borderId="0" xfId="0" applyFill="1"/>
    <xf numFmtId="0" fontId="1" fillId="0" borderId="4" xfId="0" applyFont="1" applyFill="1" applyBorder="1" applyAlignment="1">
      <alignment horizontal="centerContinuous"/>
    </xf>
    <xf numFmtId="0" fontId="2" fillId="0" borderId="0" xfId="0" applyFont="1" applyFill="1" applyBorder="1" applyAlignment="1">
      <alignment horizontal="centerContinuous"/>
    </xf>
    <xf numFmtId="0" fontId="3" fillId="0" borderId="0" xfId="0" applyFont="1" applyFill="1" applyBorder="1" applyAlignment="1">
      <alignment horizontal="centerContinuous" vertical="center"/>
    </xf>
    <xf numFmtId="0" fontId="3" fillId="0" borderId="5" xfId="0" applyFont="1" applyFill="1" applyBorder="1" applyAlignment="1">
      <alignment horizontal="centerContinuous"/>
    </xf>
    <xf numFmtId="0" fontId="4" fillId="0" borderId="4" xfId="0" applyFont="1" applyFill="1" applyBorder="1" applyAlignment="1">
      <alignment horizontal="centerContinuous"/>
    </xf>
    <xf numFmtId="165" fontId="5" fillId="0" borderId="4" xfId="0" applyNumberFormat="1" applyFont="1" applyFill="1" applyBorder="1" applyAlignment="1">
      <alignment horizontal="centerContinuous" vertical="center"/>
    </xf>
    <xf numFmtId="0" fontId="6" fillId="0" borderId="0" xfId="0" applyFont="1" applyFill="1" applyBorder="1" applyAlignment="1">
      <alignment horizontal="centerContinuous" vertical="center"/>
    </xf>
    <xf numFmtId="0" fontId="7" fillId="0" borderId="0"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8" fillId="0" borderId="0" xfId="0" applyFont="1" applyFill="1" applyBorder="1" applyAlignment="1">
      <alignment horizontal="centerContinuous" vertical="center"/>
    </xf>
    <xf numFmtId="0" fontId="8" fillId="0" borderId="6" xfId="0" applyFont="1" applyFill="1" applyBorder="1" applyAlignment="1">
      <alignment horizontal="centerContinuous" vertical="center"/>
    </xf>
    <xf numFmtId="0" fontId="8" fillId="0" borderId="6" xfId="0" applyFont="1" applyFill="1" applyBorder="1" applyAlignment="1">
      <alignment horizontal="center" vertical="center"/>
    </xf>
    <xf numFmtId="0" fontId="9" fillId="0" borderId="5" xfId="0" applyFont="1" applyFill="1" applyBorder="1" applyAlignment="1">
      <alignment horizontal="centerContinuous"/>
    </xf>
    <xf numFmtId="0" fontId="8" fillId="0" borderId="4" xfId="0" applyFont="1" applyFill="1" applyBorder="1"/>
    <xf numFmtId="0" fontId="8" fillId="0" borderId="7" xfId="0" applyFont="1" applyFill="1" applyBorder="1"/>
    <xf numFmtId="0" fontId="10" fillId="0" borderId="8" xfId="0" applyFont="1" applyFill="1" applyBorder="1" applyAlignment="1">
      <alignment vertical="center"/>
    </xf>
    <xf numFmtId="0" fontId="9" fillId="0" borderId="5" xfId="0" applyFont="1" applyFill="1" applyBorder="1" applyAlignment="1">
      <alignment horizontal="right"/>
    </xf>
    <xf numFmtId="0" fontId="8" fillId="0" borderId="9" xfId="0" applyFont="1" applyFill="1" applyBorder="1"/>
    <xf numFmtId="0" fontId="10" fillId="0" borderId="6" xfId="0" applyFont="1" applyFill="1" applyBorder="1" applyAlignment="1">
      <alignment vertic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3" fillId="0" borderId="13" xfId="0" applyFont="1" applyFill="1" applyBorder="1" applyAlignment="1">
      <alignment vertical="center"/>
    </xf>
    <xf numFmtId="0" fontId="9" fillId="0" borderId="0" xfId="0" applyFont="1" applyFill="1" applyAlignment="1">
      <alignment vertical="center"/>
    </xf>
    <xf numFmtId="0" fontId="14" fillId="0" borderId="0" xfId="0" applyFont="1" applyFill="1" applyBorder="1" applyAlignment="1">
      <alignment vertical="center"/>
    </xf>
    <xf numFmtId="0" fontId="15" fillId="0" borderId="0" xfId="0" applyFont="1" applyFill="1" applyBorder="1" applyAlignment="1">
      <alignment vertical="center"/>
    </xf>
    <xf numFmtId="0" fontId="15" fillId="0" borderId="13" xfId="0" applyFont="1" applyFill="1" applyBorder="1" applyAlignment="1">
      <alignment vertical="center"/>
    </xf>
    <xf numFmtId="0" fontId="15" fillId="0" borderId="14" xfId="0" applyFont="1" applyFill="1" applyBorder="1" applyAlignment="1">
      <alignment vertical="center"/>
    </xf>
    <xf numFmtId="4" fontId="15" fillId="0" borderId="15" xfId="0" applyNumberFormat="1" applyFont="1" applyFill="1" applyBorder="1" applyAlignment="1">
      <alignment horizontal="right" vertical="center"/>
    </xf>
    <xf numFmtId="4" fontId="15" fillId="0" borderId="16" xfId="0" applyNumberFormat="1" applyFont="1" applyFill="1" applyBorder="1" applyAlignment="1">
      <alignment horizontal="right" vertical="center"/>
    </xf>
    <xf numFmtId="3" fontId="10" fillId="0" borderId="17" xfId="0" applyNumberFormat="1" applyFont="1" applyFill="1" applyBorder="1" applyAlignment="1">
      <alignment horizontal="right" vertical="center"/>
    </xf>
    <xf numFmtId="0" fontId="16" fillId="0" borderId="4" xfId="0" applyFont="1" applyFill="1" applyBorder="1"/>
    <xf numFmtId="0" fontId="17" fillId="0" borderId="13" xfId="0" applyFont="1" applyFill="1" applyBorder="1" applyAlignment="1">
      <alignment vertical="center"/>
    </xf>
    <xf numFmtId="0" fontId="18" fillId="0" borderId="0" xfId="0" applyFont="1" applyFill="1" applyAlignment="1">
      <alignment vertical="center"/>
    </xf>
    <xf numFmtId="0" fontId="18" fillId="0" borderId="0" xfId="0" applyFont="1" applyFill="1" applyBorder="1" applyAlignment="1">
      <alignment vertical="center"/>
    </xf>
    <xf numFmtId="166" fontId="18" fillId="0" borderId="13" xfId="0" applyNumberFormat="1" applyFont="1" applyFill="1" applyBorder="1" applyAlignment="1">
      <alignment horizontal="right" vertical="center"/>
    </xf>
    <xf numFmtId="166" fontId="18" fillId="0" borderId="14" xfId="0" applyNumberFormat="1" applyFont="1" applyFill="1" applyBorder="1" applyAlignment="1">
      <alignment horizontal="right" vertical="center"/>
    </xf>
    <xf numFmtId="166" fontId="18" fillId="0" borderId="15" xfId="0" applyNumberFormat="1" applyFont="1" applyFill="1" applyBorder="1" applyAlignment="1">
      <alignment horizontal="right" vertical="center"/>
    </xf>
    <xf numFmtId="166" fontId="18" fillId="0" borderId="16" xfId="0" applyNumberFormat="1" applyFont="1" applyFill="1" applyBorder="1" applyAlignment="1">
      <alignment horizontal="right" vertical="center"/>
    </xf>
    <xf numFmtId="166" fontId="19" fillId="0" borderId="17" xfId="0" applyNumberFormat="1" applyFont="1" applyFill="1" applyBorder="1" applyAlignment="1">
      <alignment horizontal="right" vertical="center"/>
    </xf>
    <xf numFmtId="0" fontId="18" fillId="0" borderId="0" xfId="0" applyFont="1" applyFill="1" applyBorder="1" applyAlignment="1">
      <alignment horizontal="left" vertical="center"/>
    </xf>
    <xf numFmtId="0" fontId="18" fillId="0" borderId="0" xfId="0" applyFont="1" applyFill="1" applyBorder="1" applyAlignment="1" quotePrefix="1">
      <alignment vertical="center"/>
    </xf>
    <xf numFmtId="0" fontId="17" fillId="0" borderId="13" xfId="0" applyFont="1" applyFill="1" applyBorder="1" applyAlignment="1" quotePrefix="1">
      <alignment vertical="center"/>
    </xf>
    <xf numFmtId="3" fontId="18" fillId="0" borderId="13" xfId="0" applyNumberFormat="1" applyFont="1" applyFill="1" applyBorder="1" applyAlignment="1">
      <alignment vertical="center"/>
    </xf>
    <xf numFmtId="3" fontId="18" fillId="0" borderId="14" xfId="0" applyNumberFormat="1" applyFont="1" applyFill="1" applyBorder="1" applyAlignment="1">
      <alignment vertical="center"/>
    </xf>
    <xf numFmtId="2" fontId="15" fillId="0" borderId="15" xfId="0" applyNumberFormat="1" applyFont="1" applyFill="1" applyBorder="1" applyAlignment="1">
      <alignment horizontal="right" vertical="center"/>
    </xf>
    <xf numFmtId="2" fontId="15" fillId="0" borderId="16" xfId="0" applyNumberFormat="1" applyFont="1" applyFill="1" applyBorder="1" applyAlignment="1">
      <alignment horizontal="right" vertical="center"/>
    </xf>
    <xf numFmtId="166" fontId="10" fillId="0" borderId="17" xfId="0" applyNumberFormat="1" applyFont="1" applyFill="1" applyBorder="1" applyAlignment="1">
      <alignment horizontal="right" vertical="center"/>
    </xf>
    <xf numFmtId="0" fontId="18" fillId="0" borderId="13" xfId="0" applyFont="1" applyFill="1" applyBorder="1" applyAlignment="1">
      <alignment vertical="center"/>
    </xf>
    <xf numFmtId="0" fontId="18" fillId="0" borderId="14" xfId="0" applyFont="1" applyFill="1" applyBorder="1" applyAlignment="1">
      <alignment vertical="center"/>
    </xf>
    <xf numFmtId="166" fontId="8" fillId="0" borderId="15" xfId="0" applyNumberFormat="1" applyFont="1" applyFill="1" applyBorder="1" applyAlignment="1">
      <alignment horizontal="right" vertical="center"/>
    </xf>
    <xf numFmtId="166" fontId="8" fillId="0" borderId="16" xfId="0" applyNumberFormat="1" applyFont="1" applyFill="1" applyBorder="1" applyAlignment="1">
      <alignment horizontal="right" vertical="center"/>
    </xf>
    <xf numFmtId="0" fontId="19" fillId="0" borderId="0" xfId="0" applyFont="1" applyFill="1" applyBorder="1" applyAlignment="1">
      <alignment vertical="center"/>
    </xf>
    <xf numFmtId="0" fontId="18" fillId="0" borderId="0" xfId="0" applyFont="1" applyFill="1"/>
    <xf numFmtId="0" fontId="9" fillId="0" borderId="0" xfId="0" applyFont="1" applyFill="1"/>
    <xf numFmtId="167" fontId="20" fillId="0" borderId="14" xfId="20" applyFont="1" applyFill="1" applyBorder="1" applyAlignment="1">
      <alignment horizontal="right" vertical="center"/>
    </xf>
    <xf numFmtId="10" fontId="21" fillId="0" borderId="14" xfId="0" applyNumberFormat="1" applyFont="1" applyFill="1" applyBorder="1" applyAlignment="1">
      <alignment vertical="center"/>
    </xf>
    <xf numFmtId="10" fontId="22" fillId="0" borderId="17" xfId="21" applyNumberFormat="1" applyFont="1" applyFill="1" applyBorder="1" applyAlignment="1">
      <alignment horizontal="right" vertical="center"/>
    </xf>
    <xf numFmtId="0" fontId="23" fillId="0" borderId="0" xfId="0" applyFont="1" applyFill="1" applyBorder="1" applyAlignment="1">
      <alignment vertical="center"/>
    </xf>
    <xf numFmtId="166" fontId="15" fillId="0" borderId="15" xfId="0" applyNumberFormat="1" applyFont="1" applyFill="1" applyBorder="1" applyAlignment="1">
      <alignment horizontal="right" vertical="center"/>
    </xf>
    <xf numFmtId="166" fontId="15" fillId="0" borderId="16" xfId="0" applyNumberFormat="1" applyFont="1" applyFill="1" applyBorder="1" applyAlignment="1">
      <alignment horizontal="right" vertical="center"/>
    </xf>
    <xf numFmtId="0" fontId="24" fillId="0" borderId="0" xfId="0" applyFont="1" applyFill="1" applyBorder="1" applyAlignment="1">
      <alignment vertical="center"/>
    </xf>
    <xf numFmtId="0" fontId="24" fillId="0" borderId="13" xfId="0" applyFont="1" applyFill="1" applyBorder="1" applyAlignment="1">
      <alignment vertical="center"/>
    </xf>
    <xf numFmtId="0" fontId="24" fillId="0" borderId="14" xfId="0" applyFont="1" applyFill="1" applyBorder="1" applyAlignment="1">
      <alignment vertical="center"/>
    </xf>
    <xf numFmtId="0" fontId="25" fillId="0" borderId="0" xfId="0" applyFont="1" applyFill="1" applyBorder="1" applyAlignment="1">
      <alignment horizontal="left" vertical="center"/>
    </xf>
    <xf numFmtId="0" fontId="26" fillId="0" borderId="0" xfId="0" applyFont="1" applyFill="1" applyAlignment="1">
      <alignment vertical="center"/>
    </xf>
    <xf numFmtId="0" fontId="18" fillId="0" borderId="0" xfId="0" applyFont="1" applyFill="1" applyBorder="1" applyAlignment="1">
      <alignment horizontal="center" vertical="center"/>
    </xf>
    <xf numFmtId="10" fontId="18" fillId="0" borderId="13" xfId="21" applyNumberFormat="1" applyFont="1" applyFill="1" applyBorder="1" applyAlignment="1">
      <alignment horizontal="right" vertical="center"/>
    </xf>
    <xf numFmtId="10" fontId="20" fillId="0" borderId="14" xfId="20" applyNumberFormat="1" applyFont="1" applyFill="1" applyBorder="1" applyAlignment="1">
      <alignment horizontal="right" vertical="center"/>
    </xf>
    <xf numFmtId="10" fontId="18" fillId="0" borderId="15" xfId="21" applyNumberFormat="1" applyFont="1" applyFill="1" applyBorder="1" applyAlignment="1">
      <alignment horizontal="right" vertical="center"/>
    </xf>
    <xf numFmtId="10" fontId="18" fillId="0" borderId="18" xfId="21" applyNumberFormat="1" applyFont="1" applyFill="1" applyBorder="1" applyAlignment="1">
      <alignment horizontal="right" vertical="center"/>
    </xf>
    <xf numFmtId="10" fontId="27" fillId="0" borderId="14" xfId="20" applyNumberFormat="1" applyFont="1" applyFill="1" applyBorder="1" applyAlignment="1">
      <alignment horizontal="right" vertical="center"/>
    </xf>
    <xf numFmtId="0" fontId="19" fillId="0" borderId="0" xfId="0" applyFont="1" applyFill="1" applyBorder="1" applyAlignment="1">
      <alignment horizontal="left" vertical="center"/>
    </xf>
    <xf numFmtId="10" fontId="18" fillId="0" borderId="14" xfId="0" applyNumberFormat="1" applyFont="1" applyFill="1" applyBorder="1" applyAlignment="1">
      <alignment horizontal="right" vertical="center"/>
    </xf>
    <xf numFmtId="0" fontId="18" fillId="0" borderId="0" xfId="0" applyFont="1" applyFill="1" applyBorder="1" applyAlignment="1">
      <alignment vertical="top"/>
    </xf>
    <xf numFmtId="0" fontId="26" fillId="0" borderId="0" xfId="0" applyFont="1" applyFill="1" applyBorder="1" applyAlignment="1">
      <alignment horizontal="center" vertical="center"/>
    </xf>
    <xf numFmtId="10" fontId="26" fillId="0" borderId="13" xfId="0" applyNumberFormat="1" applyFont="1" applyFill="1" applyBorder="1" applyAlignment="1">
      <alignment horizontal="center" vertical="center"/>
    </xf>
    <xf numFmtId="10" fontId="26" fillId="0" borderId="14" xfId="0" applyNumberFormat="1" applyFont="1" applyFill="1" applyBorder="1" applyAlignment="1">
      <alignment horizontal="center" vertical="center"/>
    </xf>
    <xf numFmtId="10" fontId="18" fillId="0" borderId="15" xfId="0" applyNumberFormat="1" applyFont="1" applyFill="1" applyBorder="1" applyAlignment="1">
      <alignment horizontal="right" vertical="center"/>
    </xf>
    <xf numFmtId="10" fontId="18" fillId="0" borderId="16" xfId="0" applyNumberFormat="1" applyFont="1" applyFill="1" applyBorder="1" applyAlignment="1">
      <alignment horizontal="right" vertical="center"/>
    </xf>
    <xf numFmtId="10" fontId="19" fillId="0" borderId="17" xfId="0" applyNumberFormat="1" applyFont="1" applyFill="1" applyBorder="1" applyAlignment="1">
      <alignment horizontal="right" vertical="center"/>
    </xf>
    <xf numFmtId="10" fontId="18" fillId="0" borderId="13" xfId="0" applyNumberFormat="1" applyFont="1" applyFill="1" applyBorder="1" applyAlignment="1">
      <alignment horizontal="center" vertical="center"/>
    </xf>
    <xf numFmtId="10" fontId="18" fillId="0" borderId="14" xfId="0" applyNumberFormat="1" applyFont="1" applyFill="1" applyBorder="1" applyAlignment="1">
      <alignment horizontal="center" vertical="center"/>
    </xf>
    <xf numFmtId="10" fontId="18" fillId="0" borderId="13" xfId="0" applyNumberFormat="1" applyFont="1" applyFill="1" applyBorder="1" applyAlignment="1">
      <alignment horizontal="right" vertical="center"/>
    </xf>
    <xf numFmtId="10" fontId="18" fillId="0" borderId="13" xfId="0" applyNumberFormat="1" applyFont="1" applyFill="1" applyBorder="1" applyAlignment="1">
      <alignment horizontal="left" vertical="center"/>
    </xf>
    <xf numFmtId="10" fontId="18" fillId="0" borderId="14" xfId="0" applyNumberFormat="1" applyFont="1" applyFill="1" applyBorder="1" applyAlignment="1">
      <alignment horizontal="left" vertical="center"/>
    </xf>
    <xf numFmtId="10" fontId="18" fillId="0" borderId="16" xfId="21" applyNumberFormat="1" applyFont="1" applyFill="1" applyBorder="1" applyAlignment="1">
      <alignment horizontal="right" vertical="center"/>
    </xf>
    <xf numFmtId="0" fontId="26" fillId="0" borderId="0" xfId="0" applyFont="1" applyFill="1" applyBorder="1" applyAlignment="1">
      <alignment vertical="center"/>
    </xf>
    <xf numFmtId="10" fontId="26" fillId="0" borderId="13" xfId="0" applyNumberFormat="1" applyFont="1" applyFill="1" applyBorder="1" applyAlignment="1">
      <alignment vertical="center"/>
    </xf>
    <xf numFmtId="10" fontId="26" fillId="0" borderId="14" xfId="0" applyNumberFormat="1" applyFont="1" applyFill="1" applyBorder="1" applyAlignment="1">
      <alignment vertical="center"/>
    </xf>
    <xf numFmtId="49" fontId="18" fillId="0" borderId="0" xfId="0" applyNumberFormat="1" applyFont="1" applyFill="1" applyBorder="1" applyAlignment="1">
      <alignment vertical="center"/>
    </xf>
    <xf numFmtId="167" fontId="18" fillId="0" borderId="13" xfId="20" applyFont="1" applyFill="1" applyBorder="1" applyAlignment="1">
      <alignment horizontal="right" vertical="center"/>
    </xf>
    <xf numFmtId="167" fontId="18" fillId="0" borderId="15" xfId="20" applyFont="1" applyFill="1" applyBorder="1" applyAlignment="1">
      <alignment horizontal="right" vertical="center"/>
    </xf>
    <xf numFmtId="167" fontId="18" fillId="0" borderId="16" xfId="20" applyFont="1" applyFill="1" applyBorder="1" applyAlignment="1">
      <alignment horizontal="right" vertical="center"/>
    </xf>
    <xf numFmtId="167" fontId="19" fillId="0" borderId="17" xfId="20" applyFont="1" applyFill="1" applyBorder="1" applyAlignment="1">
      <alignment horizontal="right" vertical="center"/>
    </xf>
    <xf numFmtId="0" fontId="28" fillId="0" borderId="13" xfId="0" applyFont="1" applyFill="1" applyBorder="1" applyAlignment="1">
      <alignment vertical="center"/>
    </xf>
    <xf numFmtId="10" fontId="25" fillId="0" borderId="14" xfId="0" applyNumberFormat="1" applyFont="1" applyFill="1" applyBorder="1" applyAlignment="1">
      <alignment horizontal="center" vertical="center" wrapText="1"/>
    </xf>
    <xf numFmtId="167" fontId="15" fillId="0" borderId="15" xfId="20" applyFont="1" applyFill="1" applyBorder="1" applyAlignment="1">
      <alignment horizontal="right" vertical="center"/>
    </xf>
    <xf numFmtId="167" fontId="15" fillId="0" borderId="16" xfId="20" applyFont="1" applyFill="1" applyBorder="1" applyAlignment="1">
      <alignment horizontal="right" vertical="center"/>
    </xf>
    <xf numFmtId="167" fontId="10" fillId="0" borderId="17" xfId="20" applyFont="1" applyFill="1" applyBorder="1" applyAlignment="1">
      <alignment horizontal="right" vertical="center"/>
    </xf>
    <xf numFmtId="0" fontId="29" fillId="0" borderId="13" xfId="0" applyFont="1" applyFill="1" applyBorder="1" applyAlignment="1">
      <alignment vertical="center" wrapText="1"/>
    </xf>
    <xf numFmtId="10" fontId="15" fillId="0" borderId="15" xfId="0" applyNumberFormat="1" applyFont="1" applyFill="1" applyBorder="1" applyAlignment="1">
      <alignment horizontal="right" vertical="center"/>
    </xf>
    <xf numFmtId="10" fontId="15" fillId="0" borderId="16" xfId="0" applyNumberFormat="1" applyFont="1" applyFill="1" applyBorder="1" applyAlignment="1">
      <alignment horizontal="right" vertical="center"/>
    </xf>
    <xf numFmtId="0" fontId="30" fillId="0" borderId="13" xfId="0" applyFont="1" applyFill="1" applyBorder="1" applyAlignment="1">
      <alignment vertical="center"/>
    </xf>
    <xf numFmtId="0" fontId="23" fillId="0" borderId="13" xfId="0" applyFont="1" applyFill="1" applyBorder="1" applyAlignment="1">
      <alignment vertical="center" wrapText="1"/>
    </xf>
    <xf numFmtId="0" fontId="25" fillId="0" borderId="0" xfId="0" applyFont="1" applyFill="1" applyBorder="1" applyAlignment="1">
      <alignment vertical="center" wrapText="1"/>
    </xf>
    <xf numFmtId="0" fontId="25" fillId="0" borderId="13" xfId="0" applyFont="1" applyFill="1" applyBorder="1" applyAlignment="1">
      <alignment vertical="center" wrapText="1"/>
    </xf>
    <xf numFmtId="0" fontId="25" fillId="0" borderId="14" xfId="0" applyFont="1" applyFill="1" applyBorder="1" applyAlignment="1">
      <alignment vertical="center" wrapText="1"/>
    </xf>
    <xf numFmtId="9" fontId="10" fillId="0" borderId="17" xfId="21" applyFont="1" applyFill="1" applyBorder="1" applyAlignment="1">
      <alignment horizontal="right" vertical="center"/>
    </xf>
    <xf numFmtId="0" fontId="25" fillId="0" borderId="0" xfId="0" applyFont="1" applyFill="1" applyBorder="1" applyAlignment="1">
      <alignment horizontal="center" vertical="center" wrapText="1"/>
    </xf>
    <xf numFmtId="0" fontId="25" fillId="0" borderId="13" xfId="0" applyFont="1" applyFill="1" applyBorder="1" applyAlignment="1">
      <alignment horizontal="center" vertical="center" wrapText="1"/>
    </xf>
    <xf numFmtId="10" fontId="18" fillId="0" borderId="15" xfId="22" applyNumberFormat="1" applyFont="1" applyFill="1" applyBorder="1" applyAlignment="1">
      <alignment horizontal="right" vertical="center"/>
    </xf>
    <xf numFmtId="0" fontId="25" fillId="0" borderId="0" xfId="0" applyFont="1" applyFill="1" applyBorder="1" applyAlignment="1">
      <alignment vertical="center"/>
    </xf>
    <xf numFmtId="0" fontId="31" fillId="0" borderId="0" xfId="0" applyFont="1" applyFill="1" applyBorder="1" applyAlignment="1">
      <alignment horizontal="left" vertical="center"/>
    </xf>
    <xf numFmtId="10" fontId="18" fillId="0" borderId="14" xfId="23" applyNumberFormat="1" applyFont="1" applyFill="1" applyBorder="1" applyAlignment="1">
      <alignment horizontal="right" vertical="center"/>
    </xf>
    <xf numFmtId="10" fontId="10" fillId="0" borderId="17" xfId="21" applyNumberFormat="1" applyFont="1" applyFill="1" applyBorder="1" applyAlignment="1">
      <alignment horizontal="right" vertical="center"/>
    </xf>
    <xf numFmtId="0" fontId="31" fillId="0" borderId="0" xfId="0" applyFont="1" applyFill="1" applyAlignment="1">
      <alignment vertical="center"/>
    </xf>
    <xf numFmtId="0" fontId="31" fillId="0" borderId="0" xfId="0" applyFont="1" applyFill="1" applyBorder="1" applyAlignment="1" quotePrefix="1">
      <alignment vertical="center"/>
    </xf>
    <xf numFmtId="0" fontId="31" fillId="0" borderId="0" xfId="0" applyFont="1" applyFill="1" applyBorder="1" applyAlignment="1">
      <alignment vertical="center"/>
    </xf>
    <xf numFmtId="0" fontId="31" fillId="0" borderId="13" xfId="0" applyFont="1" applyFill="1" applyBorder="1" applyAlignment="1">
      <alignment vertical="center"/>
    </xf>
    <xf numFmtId="0" fontId="31" fillId="0" borderId="14" xfId="0" applyFont="1" applyFill="1" applyBorder="1" applyAlignment="1">
      <alignment vertical="center"/>
    </xf>
    <xf numFmtId="10" fontId="31" fillId="0" borderId="13" xfId="0" applyNumberFormat="1" applyFont="1" applyFill="1" applyBorder="1" applyAlignment="1">
      <alignment vertical="center"/>
    </xf>
    <xf numFmtId="10" fontId="31" fillId="0" borderId="14" xfId="0" applyNumberFormat="1" applyFont="1" applyFill="1" applyBorder="1" applyAlignment="1">
      <alignment vertical="center"/>
    </xf>
    <xf numFmtId="10" fontId="18" fillId="0" borderId="13" xfId="0" applyNumberFormat="1" applyFont="1" applyFill="1" applyBorder="1" applyAlignment="1">
      <alignment vertical="center"/>
    </xf>
    <xf numFmtId="10" fontId="18" fillId="0" borderId="14" xfId="0" applyNumberFormat="1" applyFont="1" applyFill="1" applyBorder="1" applyAlignment="1">
      <alignment vertical="center"/>
    </xf>
    <xf numFmtId="10" fontId="34" fillId="0" borderId="14" xfId="22" applyNumberFormat="1" applyFont="1" applyFill="1" applyBorder="1" applyAlignment="1">
      <alignment horizontal="right" vertical="center"/>
    </xf>
    <xf numFmtId="0" fontId="18" fillId="0" borderId="0" xfId="0" applyFont="1" applyFill="1" applyBorder="1" applyAlignment="1">
      <alignment horizontal="left" vertical="center" wrapText="1"/>
    </xf>
    <xf numFmtId="0" fontId="33" fillId="0" borderId="0" xfId="0" applyFont="1" applyFill="1" applyAlignment="1">
      <alignment vertical="center" wrapText="1"/>
    </xf>
    <xf numFmtId="0" fontId="33" fillId="0" borderId="0" xfId="0" applyFont="1" applyFill="1" applyBorder="1" applyAlignment="1">
      <alignment vertical="center" wrapText="1"/>
    </xf>
    <xf numFmtId="168" fontId="18" fillId="0" borderId="13" xfId="0" applyNumberFormat="1" applyFont="1" applyFill="1" applyBorder="1" applyAlignment="1">
      <alignment vertical="center"/>
    </xf>
    <xf numFmtId="168" fontId="18" fillId="0" borderId="14" xfId="23" applyNumberFormat="1" applyFont="1" applyFill="1" applyBorder="1" applyAlignment="1">
      <alignment horizontal="right" vertical="center"/>
    </xf>
    <xf numFmtId="0" fontId="9" fillId="0" borderId="4" xfId="0" applyFont="1" applyFill="1" applyBorder="1"/>
    <xf numFmtId="168" fontId="18" fillId="0" borderId="14" xfId="0" applyNumberFormat="1" applyFont="1" applyFill="1" applyBorder="1" applyAlignment="1">
      <alignment vertical="center"/>
    </xf>
    <xf numFmtId="168" fontId="18" fillId="0" borderId="15" xfId="22" applyNumberFormat="1" applyFont="1" applyFill="1" applyBorder="1" applyAlignment="1">
      <alignment horizontal="right" vertical="center"/>
    </xf>
    <xf numFmtId="0" fontId="9" fillId="0" borderId="9" xfId="0" applyFont="1" applyFill="1" applyBorder="1" applyAlignment="1">
      <alignment vertical="center"/>
    </xf>
    <xf numFmtId="0" fontId="9" fillId="0" borderId="6" xfId="0" applyFont="1" applyFill="1" applyBorder="1" applyAlignment="1">
      <alignment vertical="center"/>
    </xf>
    <xf numFmtId="0" fontId="18" fillId="0" borderId="9" xfId="0" applyFont="1" applyFill="1" applyBorder="1" applyAlignment="1">
      <alignment vertical="center"/>
    </xf>
    <xf numFmtId="0" fontId="18" fillId="0" borderId="11" xfId="0" applyFont="1" applyFill="1" applyBorder="1" applyAlignment="1">
      <alignment vertical="center"/>
    </xf>
    <xf numFmtId="9" fontId="9" fillId="0" borderId="11" xfId="22" applyFont="1" applyFill="1" applyBorder="1" applyAlignment="1">
      <alignment horizontal="right" vertical="center"/>
    </xf>
    <xf numFmtId="3" fontId="3" fillId="0" borderId="12" xfId="0" applyNumberFormat="1" applyFont="1" applyFill="1" applyBorder="1" applyAlignment="1">
      <alignment horizontal="right" vertical="center"/>
    </xf>
    <xf numFmtId="0" fontId="9" fillId="0" borderId="5" xfId="0" applyFont="1" applyFill="1" applyBorder="1" applyAlignment="1">
      <alignment horizontal="left" vertical="center"/>
    </xf>
    <xf numFmtId="0" fontId="9" fillId="0" borderId="0" xfId="0" applyFont="1" applyFill="1" applyBorder="1"/>
    <xf numFmtId="9" fontId="9" fillId="0" borderId="0" xfId="22" applyFont="1" applyFill="1" applyBorder="1" applyAlignment="1">
      <alignment horizontal="right"/>
    </xf>
    <xf numFmtId="3" fontId="3" fillId="0" borderId="0" xfId="0" applyNumberFormat="1" applyFont="1" applyFill="1" applyBorder="1" applyAlignment="1">
      <alignment horizontal="right"/>
    </xf>
    <xf numFmtId="0" fontId="9" fillId="0" borderId="4" xfId="0" applyFont="1" applyFill="1" applyBorder="1" applyAlignment="1">
      <alignment horizontal="left"/>
    </xf>
    <xf numFmtId="0" fontId="9" fillId="0" borderId="5" xfId="0" applyFont="1" applyFill="1" applyBorder="1" applyAlignment="1">
      <alignment horizontal="right" vertical="center"/>
    </xf>
    <xf numFmtId="0" fontId="9" fillId="0" borderId="0" xfId="0" applyFont="1" applyFill="1" applyBorder="1" applyAlignment="1" quotePrefix="1">
      <alignment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9" fillId="0" borderId="19" xfId="0" applyFont="1" applyFill="1" applyBorder="1"/>
    <xf numFmtId="0" fontId="9" fillId="0" borderId="20" xfId="0" applyFont="1" applyFill="1" applyBorder="1"/>
    <xf numFmtId="0" fontId="9" fillId="0" borderId="21" xfId="0" applyFont="1" applyFill="1" applyBorder="1"/>
    <xf numFmtId="0" fontId="18" fillId="0" borderId="13" xfId="0" applyFont="1" applyFill="1" applyBorder="1" applyAlignment="1">
      <alignment horizontal="left" vertical="center"/>
    </xf>
    <xf numFmtId="0" fontId="26" fillId="0" borderId="14" xfId="0" applyFont="1" applyFill="1" applyBorder="1" applyAlignment="1">
      <alignment horizontal="center" vertical="center"/>
    </xf>
    <xf numFmtId="0" fontId="18" fillId="0" borderId="14" xfId="0" applyFont="1" applyFill="1" applyBorder="1" applyAlignment="1">
      <alignment horizontal="center" vertical="center"/>
    </xf>
    <xf numFmtId="0" fontId="19" fillId="0" borderId="0" xfId="0" applyFont="1" applyFill="1" applyAlignment="1">
      <alignment vertical="center"/>
    </xf>
    <xf numFmtId="0" fontId="18" fillId="0" borderId="0" xfId="0" applyFont="1" applyFill="1" applyAlignment="1">
      <alignment horizontal="centerContinuous" vertical="center"/>
    </xf>
    <xf numFmtId="0" fontId="18" fillId="0" borderId="14" xfId="0" applyFont="1" applyFill="1" applyBorder="1" applyAlignment="1">
      <alignment horizontal="left" vertical="center"/>
    </xf>
    <xf numFmtId="2" fontId="18" fillId="0" borderId="15" xfId="0" applyNumberFormat="1" applyFont="1" applyFill="1" applyBorder="1" applyAlignment="1">
      <alignment horizontal="right" vertical="center"/>
    </xf>
    <xf numFmtId="168" fontId="18" fillId="0" borderId="13" xfId="0" applyNumberFormat="1" applyFont="1" applyFill="1" applyBorder="1" applyAlignment="1">
      <alignment horizontal="right" vertical="center"/>
    </xf>
    <xf numFmtId="168" fontId="18" fillId="0" borderId="14" xfId="0" applyNumberFormat="1" applyFont="1" applyFill="1" applyBorder="1" applyAlignment="1">
      <alignment horizontal="right" vertical="center"/>
    </xf>
    <xf numFmtId="168" fontId="18" fillId="0" borderId="15" xfId="21" applyNumberFormat="1" applyFont="1" applyFill="1" applyBorder="1" applyAlignment="1">
      <alignment horizontal="right" vertical="center"/>
    </xf>
    <xf numFmtId="0" fontId="8" fillId="0" borderId="0" xfId="0" applyFont="1" applyFill="1" applyBorder="1" applyAlignment="1" quotePrefix="1">
      <alignment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8" fillId="0" borderId="0" xfId="0" applyFont="1" applyFill="1" applyBorder="1"/>
    <xf numFmtId="0" fontId="8" fillId="0" borderId="0" xfId="0" applyFont="1" applyFill="1" applyBorder="1" applyAlignment="1">
      <alignment vertical="center"/>
    </xf>
    <xf numFmtId="0" fontId="9" fillId="0" borderId="0" xfId="0" applyFont="1" applyFill="1" applyAlignment="1">
      <alignment horizontal="justify" vertical="center" wrapText="1"/>
    </xf>
    <xf numFmtId="0" fontId="9" fillId="0" borderId="0" xfId="0" applyFont="1" applyFill="1" applyBorder="1" applyAlignment="1">
      <alignment horizontal="justify" vertical="center" wrapText="1"/>
    </xf>
    <xf numFmtId="0" fontId="11" fillId="0" borderId="22"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25" xfId="0" applyFont="1" applyFill="1" applyBorder="1" applyAlignment="1">
      <alignment horizontal="center" vertical="center"/>
    </xf>
    <xf numFmtId="0" fontId="12" fillId="0" borderId="12" xfId="0" applyFont="1" applyFill="1" applyBorder="1" applyAlignment="1">
      <alignment horizontal="center" vertical="center"/>
    </xf>
    <xf numFmtId="0" fontId="13" fillId="0" borderId="13" xfId="0" applyFont="1" applyFill="1" applyBorder="1" applyAlignment="1">
      <alignment vertical="center" wrapText="1"/>
    </xf>
    <xf numFmtId="0" fontId="13" fillId="0" borderId="0" xfId="0" applyFont="1" applyFill="1" applyBorder="1" applyAlignment="1">
      <alignment vertical="center" wrapText="1"/>
    </xf>
    <xf numFmtId="0" fontId="13" fillId="0" borderId="17" xfId="0" applyFont="1" applyFill="1" applyBorder="1" applyAlignment="1">
      <alignment vertical="center" wrapText="1"/>
    </xf>
    <xf numFmtId="0" fontId="23"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33" fillId="0" borderId="0" xfId="0" applyFont="1" applyFill="1" applyAlignment="1">
      <alignment vertical="center" wrapText="1"/>
    </xf>
    <xf numFmtId="0" fontId="33" fillId="0" borderId="0" xfId="0" applyFont="1" applyFill="1" applyBorder="1" applyAlignment="1">
      <alignment vertical="center" wrapText="1"/>
    </xf>
    <xf numFmtId="0" fontId="8" fillId="0" borderId="0" xfId="0" applyFont="1" applyFill="1" applyBorder="1" applyAlignment="1">
      <alignment horizontal="justify" vertical="center" wrapText="1"/>
    </xf>
    <xf numFmtId="0" fontId="8" fillId="0" borderId="0" xfId="0" applyFont="1" applyFill="1" applyAlignment="1">
      <alignment horizontal="justify" vertical="center" wrapText="1"/>
    </xf>
  </cellXfs>
  <cellStyles count="10">
    <cellStyle name="Normal" xfId="0"/>
    <cellStyle name="Percent" xfId="15"/>
    <cellStyle name="Currency" xfId="16"/>
    <cellStyle name="Currency [0]" xfId="17"/>
    <cellStyle name="Comma" xfId="18"/>
    <cellStyle name="Comma [0]" xfId="19"/>
    <cellStyle name="Millares" xfId="20"/>
    <cellStyle name="Porcentaje" xfId="21"/>
    <cellStyle name="Porcentual 2" xfId="22"/>
    <cellStyle name="Porcentual 2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1266825</xdr:colOff>
      <xdr:row>0</xdr:row>
      <xdr:rowOff>123825</xdr:rowOff>
    </xdr:from>
    <xdr:to>
      <xdr:col>8</xdr:col>
      <xdr:colOff>314325</xdr:colOff>
      <xdr:row>4</xdr:row>
      <xdr:rowOff>38100</xdr:rowOff>
    </xdr:to>
    <xdr:pic>
      <xdr:nvPicPr>
        <xdr:cNvPr id="3" name="Imagen 2" descr="C:\Documents and Settings\cmercado\Mis documentos\Cathy Mercado\LOGOS\con República del Perú\Logo SBS RDP BN final.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153025" y="123825"/>
          <a:ext cx="354330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1266825</xdr:colOff>
      <xdr:row>0</xdr:row>
      <xdr:rowOff>123825</xdr:rowOff>
    </xdr:from>
    <xdr:to>
      <xdr:col>8</xdr:col>
      <xdr:colOff>314325</xdr:colOff>
      <xdr:row>4</xdr:row>
      <xdr:rowOff>38100</xdr:rowOff>
    </xdr:to>
    <xdr:pic>
      <xdr:nvPicPr>
        <xdr:cNvPr id="2" name="Imagen 2" descr="C:\Documents and Settings\cmercado\Mis documentos\Cathy Mercado\LOGOS\con República del Perú\Logo SBS RDP BN final.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153025" y="123825"/>
          <a:ext cx="354330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3"/>
  <sheetViews>
    <sheetView showGridLines="0" tabSelected="1" view="pageBreakPreview" zoomScale="69" zoomScaleSheetLayoutView="69" workbookViewId="0" topLeftCell="A1">
      <selection activeCell="P1" sqref="P1:AJ1048576"/>
    </sheetView>
  </sheetViews>
  <sheetFormatPr defaultColWidth="11.421875" defaultRowHeight="12.75" outlineLevelRow="1"/>
  <cols>
    <col min="1" max="1" width="4.57421875" style="5" customWidth="1"/>
    <col min="2" max="2" width="2.140625" style="5" customWidth="1"/>
    <col min="3" max="3" width="2.57421875" style="5" customWidth="1"/>
    <col min="4" max="4" width="2.8515625" style="5" customWidth="1"/>
    <col min="5" max="5" width="11.421875" style="5" customWidth="1"/>
    <col min="6" max="6" width="34.7109375" style="5" customWidth="1"/>
    <col min="7" max="7" width="35.421875" style="5" customWidth="1"/>
    <col min="8" max="8" width="32.00390625" style="5" customWidth="1"/>
    <col min="9" max="9" width="15.57421875" style="5" customWidth="1"/>
    <col min="10" max="10" width="3.57421875" style="5" customWidth="1"/>
    <col min="11" max="13" width="15.57421875" style="5" customWidth="1"/>
    <col min="14" max="14" width="14.8515625" style="5" customWidth="1"/>
    <col min="15" max="15" width="3.8515625" style="5" customWidth="1"/>
    <col min="16" max="16384" width="11.421875" style="5" customWidth="1"/>
  </cols>
  <sheetData>
    <row r="1" spans="1:15" ht="32.25" thickTop="1">
      <c r="A1" s="1"/>
      <c r="B1" s="2"/>
      <c r="C1" s="3"/>
      <c r="D1" s="3"/>
      <c r="E1" s="3"/>
      <c r="F1" s="3"/>
      <c r="G1" s="3"/>
      <c r="H1" s="3"/>
      <c r="I1" s="3"/>
      <c r="J1" s="3"/>
      <c r="K1" s="3"/>
      <c r="L1" s="3"/>
      <c r="M1" s="3"/>
      <c r="N1" s="3"/>
      <c r="O1" s="4"/>
    </row>
    <row r="2" spans="1:15" ht="31.5">
      <c r="A2" s="6"/>
      <c r="B2" s="7"/>
      <c r="C2" s="8"/>
      <c r="D2" s="8"/>
      <c r="E2" s="8"/>
      <c r="F2" s="8"/>
      <c r="G2" s="8"/>
      <c r="H2" s="8"/>
      <c r="I2" s="8"/>
      <c r="J2" s="8"/>
      <c r="K2" s="8"/>
      <c r="L2" s="8"/>
      <c r="M2" s="8"/>
      <c r="N2" s="8"/>
      <c r="O2" s="9"/>
    </row>
    <row r="3" spans="1:15" ht="31.5">
      <c r="A3" s="6"/>
      <c r="B3" s="7"/>
      <c r="C3" s="8"/>
      <c r="D3" s="8"/>
      <c r="E3" s="8"/>
      <c r="F3" s="8"/>
      <c r="G3" s="8"/>
      <c r="H3" s="8"/>
      <c r="I3" s="8"/>
      <c r="J3" s="8"/>
      <c r="K3" s="8"/>
      <c r="L3" s="8"/>
      <c r="M3" s="8"/>
      <c r="N3" s="8"/>
      <c r="O3" s="9"/>
    </row>
    <row r="4" spans="1:15" ht="31.5">
      <c r="A4" s="6"/>
      <c r="B4" s="7"/>
      <c r="C4" s="8"/>
      <c r="D4" s="8"/>
      <c r="E4" s="8"/>
      <c r="F4" s="8"/>
      <c r="G4" s="8"/>
      <c r="H4" s="8"/>
      <c r="I4" s="8"/>
      <c r="J4" s="8"/>
      <c r="K4" s="8"/>
      <c r="L4" s="8"/>
      <c r="M4" s="8"/>
      <c r="N4" s="8"/>
      <c r="O4" s="9"/>
    </row>
    <row r="5" spans="1:15" ht="33.75">
      <c r="A5" s="10" t="s">
        <v>0</v>
      </c>
      <c r="B5" s="7"/>
      <c r="C5" s="8"/>
      <c r="D5" s="8"/>
      <c r="E5" s="8"/>
      <c r="F5" s="8"/>
      <c r="G5" s="8"/>
      <c r="H5" s="8"/>
      <c r="I5" s="8"/>
      <c r="J5" s="8"/>
      <c r="K5" s="8"/>
      <c r="L5" s="8"/>
      <c r="M5" s="8"/>
      <c r="N5" s="8"/>
      <c r="O5" s="9"/>
    </row>
    <row r="6" spans="1:15" ht="24">
      <c r="A6" s="11">
        <v>44012</v>
      </c>
      <c r="B6" s="12"/>
      <c r="C6" s="13"/>
      <c r="D6" s="13"/>
      <c r="E6" s="13"/>
      <c r="F6" s="13"/>
      <c r="G6" s="13"/>
      <c r="H6" s="13"/>
      <c r="I6" s="13"/>
      <c r="J6" s="13"/>
      <c r="K6" s="13"/>
      <c r="L6" s="13"/>
      <c r="M6" s="13"/>
      <c r="N6" s="13"/>
      <c r="O6" s="9"/>
    </row>
    <row r="7" spans="1:15" ht="16.5">
      <c r="A7" s="14"/>
      <c r="B7" s="13"/>
      <c r="C7" s="15"/>
      <c r="D7" s="15"/>
      <c r="E7" s="15"/>
      <c r="F7" s="15"/>
      <c r="G7" s="15"/>
      <c r="H7" s="15"/>
      <c r="I7" s="15"/>
      <c r="J7" s="15"/>
      <c r="K7" s="16"/>
      <c r="L7" s="15"/>
      <c r="M7" s="17"/>
      <c r="N7" s="15"/>
      <c r="O7" s="18"/>
    </row>
    <row r="8" spans="1:15" ht="20.25">
      <c r="A8" s="19"/>
      <c r="B8" s="20"/>
      <c r="C8" s="21" t="s">
        <v>1</v>
      </c>
      <c r="D8" s="21"/>
      <c r="E8" s="21"/>
      <c r="F8" s="21"/>
      <c r="G8" s="21"/>
      <c r="H8" s="21"/>
      <c r="I8" s="176" t="s">
        <v>2</v>
      </c>
      <c r="J8" s="177"/>
      <c r="K8" s="177"/>
      <c r="L8" s="177"/>
      <c r="M8" s="178"/>
      <c r="N8" s="179" t="s">
        <v>3</v>
      </c>
      <c r="O8" s="22"/>
    </row>
    <row r="9" spans="1:15" ht="19.5" customHeight="1">
      <c r="A9" s="19"/>
      <c r="B9" s="23"/>
      <c r="C9" s="24"/>
      <c r="D9" s="24"/>
      <c r="E9" s="24"/>
      <c r="F9" s="24"/>
      <c r="G9" s="24"/>
      <c r="H9" s="24"/>
      <c r="I9" s="25" t="s">
        <v>4</v>
      </c>
      <c r="J9" s="26"/>
      <c r="K9" s="26" t="s">
        <v>5</v>
      </c>
      <c r="L9" s="26" t="s">
        <v>6</v>
      </c>
      <c r="M9" s="27" t="s">
        <v>7</v>
      </c>
      <c r="N9" s="180"/>
      <c r="O9" s="22"/>
    </row>
    <row r="10" spans="1:15" ht="27.75" customHeight="1">
      <c r="A10" s="19"/>
      <c r="B10" s="28" t="s">
        <v>8</v>
      </c>
      <c r="C10" s="29"/>
      <c r="D10" s="29"/>
      <c r="E10" s="29"/>
      <c r="F10" s="30"/>
      <c r="G10" s="30"/>
      <c r="H10" s="31"/>
      <c r="I10" s="32"/>
      <c r="J10" s="33"/>
      <c r="K10" s="34"/>
      <c r="L10" s="35"/>
      <c r="M10" s="34"/>
      <c r="N10" s="36"/>
      <c r="O10" s="22"/>
    </row>
    <row r="11" spans="1:15" ht="18" outlineLevel="1">
      <c r="A11" s="37">
        <v>1</v>
      </c>
      <c r="B11" s="38"/>
      <c r="C11" s="39" t="s">
        <v>9</v>
      </c>
      <c r="D11" s="39"/>
      <c r="E11" s="39"/>
      <c r="F11" s="40"/>
      <c r="G11" s="40"/>
      <c r="H11" s="40"/>
      <c r="I11" s="41">
        <v>1016897</v>
      </c>
      <c r="J11" s="42"/>
      <c r="K11" s="43">
        <v>2429472</v>
      </c>
      <c r="L11" s="44">
        <v>2364872</v>
      </c>
      <c r="M11" s="43">
        <v>1765341</v>
      </c>
      <c r="N11" s="45">
        <v>7576582</v>
      </c>
      <c r="O11" s="22"/>
    </row>
    <row r="12" spans="1:15" ht="18" outlineLevel="1">
      <c r="A12" s="37">
        <v>2</v>
      </c>
      <c r="B12" s="38"/>
      <c r="C12" s="46" t="s">
        <v>77</v>
      </c>
      <c r="D12" s="39"/>
      <c r="E12" s="39"/>
      <c r="F12" s="40"/>
      <c r="G12" s="40"/>
      <c r="H12" s="40"/>
      <c r="I12" s="41">
        <v>0</v>
      </c>
      <c r="J12" s="42"/>
      <c r="K12" s="44">
        <v>22757</v>
      </c>
      <c r="L12" s="43"/>
      <c r="M12" s="43">
        <v>0</v>
      </c>
      <c r="N12" s="45">
        <v>22757</v>
      </c>
      <c r="O12" s="22"/>
    </row>
    <row r="13" spans="1:15" ht="18" outlineLevel="1">
      <c r="A13" s="37">
        <v>9</v>
      </c>
      <c r="B13" s="38"/>
      <c r="C13" s="39" t="s">
        <v>54</v>
      </c>
      <c r="D13" s="39"/>
      <c r="E13" s="39"/>
      <c r="F13" s="40"/>
      <c r="G13" s="40"/>
      <c r="H13" s="40"/>
      <c r="I13" s="41">
        <v>-6265</v>
      </c>
      <c r="J13" s="42"/>
      <c r="K13" s="43">
        <v>3017</v>
      </c>
      <c r="L13" s="44">
        <v>8158</v>
      </c>
      <c r="M13" s="43">
        <v>-4910</v>
      </c>
      <c r="N13" s="45">
        <v>0</v>
      </c>
      <c r="O13" s="22"/>
    </row>
    <row r="14" spans="1:15" ht="18" outlineLevel="1">
      <c r="A14" s="37">
        <v>10</v>
      </c>
      <c r="B14" s="38"/>
      <c r="C14" s="39"/>
      <c r="D14" s="39" t="s">
        <v>10</v>
      </c>
      <c r="E14" s="39"/>
      <c r="F14" s="47"/>
      <c r="G14" s="47"/>
      <c r="H14" s="40"/>
      <c r="I14" s="41">
        <v>8034</v>
      </c>
      <c r="J14" s="42"/>
      <c r="K14" s="43">
        <v>7373</v>
      </c>
      <c r="L14" s="43">
        <v>14234</v>
      </c>
      <c r="M14" s="43">
        <v>2821</v>
      </c>
      <c r="N14" s="45">
        <v>32462</v>
      </c>
      <c r="O14" s="22"/>
    </row>
    <row r="15" spans="1:15" ht="18" outlineLevel="1">
      <c r="A15" s="37">
        <v>11</v>
      </c>
      <c r="B15" s="38"/>
      <c r="C15" s="39"/>
      <c r="D15" s="39" t="s">
        <v>11</v>
      </c>
      <c r="E15" s="39"/>
      <c r="F15" s="47"/>
      <c r="G15" s="47"/>
      <c r="H15" s="40"/>
      <c r="I15" s="41">
        <v>14299</v>
      </c>
      <c r="J15" s="42"/>
      <c r="K15" s="43">
        <v>4356</v>
      </c>
      <c r="L15" s="43">
        <v>6076</v>
      </c>
      <c r="M15" s="43">
        <v>7731</v>
      </c>
      <c r="N15" s="45">
        <v>32462</v>
      </c>
      <c r="O15" s="22"/>
    </row>
    <row r="16" spans="1:15" ht="18" outlineLevel="1">
      <c r="A16" s="37">
        <v>6</v>
      </c>
      <c r="B16" s="38"/>
      <c r="C16" s="39" t="s">
        <v>78</v>
      </c>
      <c r="D16" s="39"/>
      <c r="E16" s="39"/>
      <c r="F16" s="47"/>
      <c r="G16" s="47"/>
      <c r="H16" s="40"/>
      <c r="I16" s="41">
        <v>650</v>
      </c>
      <c r="J16" s="42"/>
      <c r="K16" s="43">
        <v>-374</v>
      </c>
      <c r="L16" s="44">
        <v>-15</v>
      </c>
      <c r="M16" s="43">
        <v>-261</v>
      </c>
      <c r="N16" s="45">
        <v>0</v>
      </c>
      <c r="O16" s="22"/>
    </row>
    <row r="17" spans="1:15" ht="18" outlineLevel="1">
      <c r="A17" s="37">
        <v>7</v>
      </c>
      <c r="B17" s="48"/>
      <c r="C17" s="39"/>
      <c r="D17" s="39" t="s">
        <v>10</v>
      </c>
      <c r="E17" s="39"/>
      <c r="F17" s="47"/>
      <c r="G17" s="47"/>
      <c r="H17" s="40"/>
      <c r="I17" s="41">
        <v>1078</v>
      </c>
      <c r="J17" s="42"/>
      <c r="K17" s="43">
        <v>225</v>
      </c>
      <c r="L17" s="44">
        <v>749</v>
      </c>
      <c r="M17" s="43">
        <v>326</v>
      </c>
      <c r="N17" s="45">
        <v>2378</v>
      </c>
      <c r="O17" s="22"/>
    </row>
    <row r="18" spans="1:15" ht="18" outlineLevel="1">
      <c r="A18" s="37">
        <v>8</v>
      </c>
      <c r="B18" s="48"/>
      <c r="C18" s="39"/>
      <c r="D18" s="39" t="s">
        <v>11</v>
      </c>
      <c r="E18" s="39"/>
      <c r="F18" s="47"/>
      <c r="G18" s="47"/>
      <c r="H18" s="40"/>
      <c r="I18" s="49">
        <v>428</v>
      </c>
      <c r="J18" s="50"/>
      <c r="K18" s="43">
        <v>599</v>
      </c>
      <c r="L18" s="44">
        <v>764</v>
      </c>
      <c r="M18" s="43">
        <v>587</v>
      </c>
      <c r="N18" s="45">
        <v>2378</v>
      </c>
      <c r="O18" s="22"/>
    </row>
    <row r="19" spans="1:15" ht="18" outlineLevel="1">
      <c r="A19" s="37">
        <v>12</v>
      </c>
      <c r="B19" s="48"/>
      <c r="C19" s="39" t="s">
        <v>12</v>
      </c>
      <c r="D19" s="39"/>
      <c r="E19" s="39"/>
      <c r="F19" s="47"/>
      <c r="G19" s="47"/>
      <c r="H19" s="40"/>
      <c r="I19" s="49">
        <v>115</v>
      </c>
      <c r="J19" s="50" t="s">
        <v>13</v>
      </c>
      <c r="K19" s="43">
        <v>183</v>
      </c>
      <c r="L19" s="44">
        <v>190</v>
      </c>
      <c r="M19" s="43">
        <v>89</v>
      </c>
      <c r="N19" s="45">
        <v>577</v>
      </c>
      <c r="O19" s="22"/>
    </row>
    <row r="20" spans="1:15" ht="18" outlineLevel="1">
      <c r="A20" s="37">
        <v>13</v>
      </c>
      <c r="B20" s="38"/>
      <c r="C20" s="29"/>
      <c r="D20" s="29"/>
      <c r="E20" s="29"/>
      <c r="F20" s="31"/>
      <c r="G20" s="31"/>
      <c r="H20" s="31"/>
      <c r="I20" s="32"/>
      <c r="J20" s="33"/>
      <c r="K20" s="51"/>
      <c r="L20" s="52"/>
      <c r="M20" s="51"/>
      <c r="N20" s="53"/>
      <c r="O20" s="22"/>
    </row>
    <row r="21" spans="1:15" ht="18" outlineLevel="1">
      <c r="A21" s="37">
        <v>14</v>
      </c>
      <c r="B21" s="28" t="s">
        <v>14</v>
      </c>
      <c r="C21" s="29"/>
      <c r="D21" s="29"/>
      <c r="E21" s="29"/>
      <c r="F21" s="30"/>
      <c r="G21" s="30"/>
      <c r="H21" s="40"/>
      <c r="I21" s="54"/>
      <c r="J21" s="55"/>
      <c r="K21" s="56"/>
      <c r="L21" s="57"/>
      <c r="M21" s="56"/>
      <c r="N21" s="53"/>
      <c r="O21" s="22"/>
    </row>
    <row r="22" spans="1:15" ht="18" outlineLevel="1">
      <c r="A22" s="37">
        <v>15</v>
      </c>
      <c r="B22" s="38"/>
      <c r="C22" s="58" t="s">
        <v>15</v>
      </c>
      <c r="D22" s="40"/>
      <c r="E22" s="40"/>
      <c r="F22" s="40"/>
      <c r="G22" s="40"/>
      <c r="H22" s="40"/>
      <c r="I22" s="41">
        <v>11048.877740579152</v>
      </c>
      <c r="J22" s="42"/>
      <c r="K22" s="43">
        <v>57045.71845918554</v>
      </c>
      <c r="L22" s="44">
        <v>46331.21218556936</v>
      </c>
      <c r="M22" s="43">
        <v>37958.599813632005</v>
      </c>
      <c r="N22" s="45">
        <v>152384.40819896606</v>
      </c>
      <c r="O22" s="22"/>
    </row>
    <row r="23" spans="1:15" ht="18" outlineLevel="1">
      <c r="A23" s="37">
        <v>16</v>
      </c>
      <c r="B23" s="38"/>
      <c r="C23" s="59"/>
      <c r="D23" s="40" t="s">
        <v>16</v>
      </c>
      <c r="E23" s="40"/>
      <c r="F23" s="40"/>
      <c r="G23" s="40"/>
      <c r="H23" s="60"/>
      <c r="I23" s="41">
        <v>10942.622463151589</v>
      </c>
      <c r="J23" s="42"/>
      <c r="K23" s="43">
        <v>56502.13681633936</v>
      </c>
      <c r="L23" s="44">
        <v>45892.3491845236</v>
      </c>
      <c r="M23" s="43">
        <v>37593.863710580685</v>
      </c>
      <c r="N23" s="45">
        <v>150930.97217459523</v>
      </c>
      <c r="O23" s="22"/>
    </row>
    <row r="24" spans="1:15" ht="18" outlineLevel="1">
      <c r="A24" s="37"/>
      <c r="B24" s="38"/>
      <c r="C24" s="59"/>
      <c r="D24" s="40"/>
      <c r="E24" s="40" t="s">
        <v>17</v>
      </c>
      <c r="F24" s="40"/>
      <c r="G24" s="40"/>
      <c r="H24" s="60"/>
      <c r="I24" s="41">
        <v>78.9725097164584</v>
      </c>
      <c r="J24" s="61"/>
      <c r="K24" s="43">
        <v>1506.3387028574252</v>
      </c>
      <c r="L24" s="43">
        <v>925.4733716169452</v>
      </c>
      <c r="M24" s="43">
        <v>935.581671797308</v>
      </c>
      <c r="N24" s="45">
        <v>3446.366255988137</v>
      </c>
      <c r="O24" s="22"/>
    </row>
    <row r="25" spans="1:15" ht="18" outlineLevel="1">
      <c r="A25" s="37">
        <v>17</v>
      </c>
      <c r="B25" s="38"/>
      <c r="C25" s="39"/>
      <c r="D25" s="59"/>
      <c r="E25" s="40" t="s">
        <v>18</v>
      </c>
      <c r="F25" s="59"/>
      <c r="G25" s="40"/>
      <c r="H25" s="40"/>
      <c r="I25" s="41">
        <v>1802.8071681568151</v>
      </c>
      <c r="J25" s="61"/>
      <c r="K25" s="43">
        <v>8451.36841836179</v>
      </c>
      <c r="L25" s="44">
        <v>7220.47523827234</v>
      </c>
      <c r="M25" s="43">
        <v>5186.250796865652</v>
      </c>
      <c r="N25" s="45">
        <v>22660.901621656594</v>
      </c>
      <c r="O25" s="22"/>
    </row>
    <row r="26" spans="1:15" ht="18" outlineLevel="1">
      <c r="A26" s="37">
        <v>18</v>
      </c>
      <c r="B26" s="38"/>
      <c r="C26" s="39"/>
      <c r="D26" s="59"/>
      <c r="E26" s="40" t="s">
        <v>19</v>
      </c>
      <c r="F26" s="59"/>
      <c r="G26" s="40"/>
      <c r="H26" s="40"/>
      <c r="I26" s="41">
        <v>7888.028146733193</v>
      </c>
      <c r="J26" s="42"/>
      <c r="K26" s="43">
        <v>40960.80238929834</v>
      </c>
      <c r="L26" s="44">
        <v>33034.58326604134</v>
      </c>
      <c r="M26" s="43">
        <v>27222.421561337094</v>
      </c>
      <c r="N26" s="45">
        <v>109105.83536340996</v>
      </c>
      <c r="O26" s="22"/>
    </row>
    <row r="27" spans="1:15" ht="18" outlineLevel="1">
      <c r="A27" s="37">
        <v>19</v>
      </c>
      <c r="B27" s="38"/>
      <c r="C27" s="39"/>
      <c r="D27" s="59"/>
      <c r="E27" s="40" t="s">
        <v>20</v>
      </c>
      <c r="F27" s="59"/>
      <c r="G27" s="40"/>
      <c r="H27" s="40"/>
      <c r="I27" s="41">
        <v>1172.8146385451216</v>
      </c>
      <c r="J27" s="42"/>
      <c r="K27" s="43">
        <v>5583.627305821803</v>
      </c>
      <c r="L27" s="44">
        <v>4711.81730859297</v>
      </c>
      <c r="M27" s="43">
        <v>4249.609680580627</v>
      </c>
      <c r="N27" s="45">
        <v>15717.868933540522</v>
      </c>
      <c r="O27" s="22"/>
    </row>
    <row r="28" spans="1:15" ht="18" outlineLevel="1">
      <c r="A28" s="37">
        <v>20</v>
      </c>
      <c r="B28" s="38"/>
      <c r="C28" s="39"/>
      <c r="D28" s="40" t="s">
        <v>21</v>
      </c>
      <c r="E28" s="40"/>
      <c r="F28" s="59"/>
      <c r="G28" s="40"/>
      <c r="H28" s="40"/>
      <c r="I28" s="41">
        <v>106.2552774275621</v>
      </c>
      <c r="J28" s="42"/>
      <c r="K28" s="43">
        <v>543.5816428461732</v>
      </c>
      <c r="L28" s="44">
        <v>438.8630010457615</v>
      </c>
      <c r="M28" s="43">
        <v>364.73610305131996</v>
      </c>
      <c r="N28" s="45">
        <v>1453.4360243708165</v>
      </c>
      <c r="O28" s="22"/>
    </row>
    <row r="29" spans="1:15" ht="18" outlineLevel="1">
      <c r="A29" s="37"/>
      <c r="B29" s="38"/>
      <c r="C29" s="39"/>
      <c r="D29" s="40"/>
      <c r="E29" s="40" t="s">
        <v>22</v>
      </c>
      <c r="F29" s="59"/>
      <c r="G29" s="40"/>
      <c r="H29" s="40"/>
      <c r="I29" s="41">
        <v>0.5979764028416</v>
      </c>
      <c r="J29" s="42"/>
      <c r="K29" s="43">
        <v>11.462718503615</v>
      </c>
      <c r="L29" s="43">
        <v>6.2680982622367</v>
      </c>
      <c r="M29" s="43">
        <v>6.7606768181211</v>
      </c>
      <c r="N29" s="45">
        <v>25.0894699868144</v>
      </c>
      <c r="O29" s="22"/>
    </row>
    <row r="30" spans="1:15" ht="18" outlineLevel="1">
      <c r="A30" s="37">
        <v>21</v>
      </c>
      <c r="B30" s="38"/>
      <c r="C30" s="39"/>
      <c r="D30" s="59"/>
      <c r="E30" s="40" t="s">
        <v>23</v>
      </c>
      <c r="F30" s="59"/>
      <c r="G30" s="40"/>
      <c r="H30" s="40"/>
      <c r="I30" s="41">
        <v>14.826774843794501</v>
      </c>
      <c r="J30" s="42"/>
      <c r="K30" s="43">
        <v>70.50091480554049</v>
      </c>
      <c r="L30" s="44">
        <v>57.1956246863297</v>
      </c>
      <c r="M30" s="43">
        <v>43.275239064868195</v>
      </c>
      <c r="N30" s="45">
        <v>185.79855340053288</v>
      </c>
      <c r="O30" s="22"/>
    </row>
    <row r="31" spans="1:15" ht="18" outlineLevel="1">
      <c r="A31" s="37">
        <v>22</v>
      </c>
      <c r="B31" s="38"/>
      <c r="C31" s="39"/>
      <c r="D31" s="59"/>
      <c r="E31" s="40" t="s">
        <v>24</v>
      </c>
      <c r="F31" s="59"/>
      <c r="G31" s="40"/>
      <c r="H31" s="40"/>
      <c r="I31" s="41">
        <v>77.7189566533074</v>
      </c>
      <c r="J31" s="42"/>
      <c r="K31" s="43">
        <v>386.143248414461</v>
      </c>
      <c r="L31" s="44">
        <v>318.028806776056</v>
      </c>
      <c r="M31" s="43">
        <v>258.655052591607</v>
      </c>
      <c r="N31" s="45">
        <v>1040.5460644354314</v>
      </c>
      <c r="O31" s="22"/>
    </row>
    <row r="32" spans="1:15" ht="18">
      <c r="A32" s="37">
        <v>23</v>
      </c>
      <c r="B32" s="38"/>
      <c r="C32" s="40"/>
      <c r="D32" s="40"/>
      <c r="E32" s="40" t="s">
        <v>25</v>
      </c>
      <c r="F32" s="40"/>
      <c r="G32" s="40"/>
      <c r="H32" s="40"/>
      <c r="I32" s="41">
        <v>13.1115695276186</v>
      </c>
      <c r="J32" s="42"/>
      <c r="K32" s="43">
        <v>75.47476112255659</v>
      </c>
      <c r="L32" s="44">
        <v>57.3704713211391</v>
      </c>
      <c r="M32" s="43">
        <v>56.0451345767237</v>
      </c>
      <c r="N32" s="45">
        <v>202.00193654803797</v>
      </c>
      <c r="O32" s="22"/>
    </row>
    <row r="33" spans="1:15" ht="18">
      <c r="A33" s="37">
        <v>24</v>
      </c>
      <c r="B33" s="38"/>
      <c r="C33" s="58" t="s">
        <v>79</v>
      </c>
      <c r="D33" s="40"/>
      <c r="E33" s="40"/>
      <c r="F33" s="40"/>
      <c r="G33" s="40"/>
      <c r="H33" s="40"/>
      <c r="I33" s="41">
        <v>113.84707298</v>
      </c>
      <c r="J33" s="42"/>
      <c r="K33" s="43">
        <v>253.39409633</v>
      </c>
      <c r="L33" s="44">
        <v>252.65546235</v>
      </c>
      <c r="M33" s="43">
        <v>205.72717579</v>
      </c>
      <c r="N33" s="45">
        <v>825.62380745</v>
      </c>
      <c r="O33" s="22"/>
    </row>
    <row r="34" spans="1:15" ht="18">
      <c r="A34" s="37">
        <v>25</v>
      </c>
      <c r="B34" s="38"/>
      <c r="C34" s="29"/>
      <c r="D34" s="31"/>
      <c r="E34" s="31"/>
      <c r="F34" s="31"/>
      <c r="G34" s="31"/>
      <c r="H34" s="31"/>
      <c r="I34" s="41"/>
      <c r="J34" s="62"/>
      <c r="K34" s="43"/>
      <c r="L34" s="44"/>
      <c r="M34" s="43"/>
      <c r="N34" s="63"/>
      <c r="O34" s="22"/>
    </row>
    <row r="35" spans="1:15" ht="18">
      <c r="A35" s="37">
        <v>26</v>
      </c>
      <c r="B35" s="28" t="s">
        <v>26</v>
      </c>
      <c r="C35" s="64"/>
      <c r="D35" s="31"/>
      <c r="E35" s="31"/>
      <c r="F35" s="31"/>
      <c r="G35" s="31"/>
      <c r="H35" s="31"/>
      <c r="I35" s="32"/>
      <c r="J35" s="33"/>
      <c r="K35" s="65"/>
      <c r="L35" s="66"/>
      <c r="M35" s="65"/>
      <c r="N35" s="53"/>
      <c r="O35" s="22"/>
    </row>
    <row r="36" spans="1:15" ht="18">
      <c r="A36" s="37">
        <v>27</v>
      </c>
      <c r="B36" s="38"/>
      <c r="C36" s="64" t="s">
        <v>27</v>
      </c>
      <c r="D36" s="31"/>
      <c r="E36" s="31"/>
      <c r="F36" s="31"/>
      <c r="G36" s="67"/>
      <c r="H36" s="67"/>
      <c r="I36" s="68"/>
      <c r="J36" s="69"/>
      <c r="K36" s="65"/>
      <c r="L36" s="66"/>
      <c r="M36" s="65"/>
      <c r="N36" s="53"/>
      <c r="O36" s="22"/>
    </row>
    <row r="37" spans="1:15" ht="18">
      <c r="A37" s="37">
        <v>28</v>
      </c>
      <c r="B37" s="38"/>
      <c r="C37" s="29"/>
      <c r="D37" s="70" t="s">
        <v>66</v>
      </c>
      <c r="E37" s="70"/>
      <c r="F37" s="71"/>
      <c r="G37" s="40" t="s">
        <v>17</v>
      </c>
      <c r="H37" s="72" t="s">
        <v>67</v>
      </c>
      <c r="I37" s="73">
        <v>0.042183</v>
      </c>
      <c r="J37" s="74" t="s">
        <v>28</v>
      </c>
      <c r="K37" s="75">
        <v>0.037132</v>
      </c>
      <c r="L37" s="75">
        <v>0.041013</v>
      </c>
      <c r="M37" s="75">
        <v>0.040224</v>
      </c>
      <c r="N37" s="76">
        <v>0.039627</v>
      </c>
      <c r="O37" s="22"/>
    </row>
    <row r="38" spans="1:15" ht="18">
      <c r="A38" s="37"/>
      <c r="B38" s="38"/>
      <c r="C38" s="29"/>
      <c r="D38" s="70"/>
      <c r="E38" s="70"/>
      <c r="F38" s="71"/>
      <c r="G38" s="40" t="s">
        <v>18</v>
      </c>
      <c r="H38" s="72" t="s">
        <v>67</v>
      </c>
      <c r="I38" s="73">
        <v>0.042627</v>
      </c>
      <c r="J38" s="74"/>
      <c r="K38" s="75">
        <v>0.02711</v>
      </c>
      <c r="L38" s="75">
        <v>0.046093</v>
      </c>
      <c r="M38" s="75">
        <v>0.040037</v>
      </c>
      <c r="N38" s="76">
        <v>0.03814</v>
      </c>
      <c r="O38" s="22"/>
    </row>
    <row r="39" spans="1:15" ht="18">
      <c r="A39" s="37">
        <v>29</v>
      </c>
      <c r="B39" s="38"/>
      <c r="C39" s="29"/>
      <c r="D39" s="58"/>
      <c r="E39" s="58"/>
      <c r="F39" s="71"/>
      <c r="G39" s="40" t="s">
        <v>19</v>
      </c>
      <c r="H39" s="72" t="s">
        <v>67</v>
      </c>
      <c r="I39" s="73">
        <v>0.046861</v>
      </c>
      <c r="J39" s="77"/>
      <c r="K39" s="75">
        <v>0.01353</v>
      </c>
      <c r="L39" s="75">
        <v>0.01599</v>
      </c>
      <c r="M39" s="75">
        <v>0.033352</v>
      </c>
      <c r="N39" s="76">
        <v>0.02287</v>
      </c>
      <c r="O39" s="22"/>
    </row>
    <row r="40" spans="1:15" ht="18">
      <c r="A40" s="37">
        <v>30</v>
      </c>
      <c r="B40" s="38"/>
      <c r="C40" s="29"/>
      <c r="D40" s="58"/>
      <c r="E40" s="58"/>
      <c r="F40" s="71"/>
      <c r="G40" s="40" t="s">
        <v>20</v>
      </c>
      <c r="H40" s="72" t="s">
        <v>67</v>
      </c>
      <c r="I40" s="73">
        <v>-0.000975</v>
      </c>
      <c r="J40" s="77"/>
      <c r="K40" s="75">
        <v>-0.068151</v>
      </c>
      <c r="L40" s="75">
        <v>-0.084416</v>
      </c>
      <c r="M40" s="75">
        <v>-0.03596</v>
      </c>
      <c r="N40" s="76">
        <v>-0.058329</v>
      </c>
      <c r="O40" s="22"/>
    </row>
    <row r="41" spans="1:15" ht="18">
      <c r="A41" s="37"/>
      <c r="B41" s="38"/>
      <c r="C41" s="29"/>
      <c r="D41" s="70" t="s">
        <v>80</v>
      </c>
      <c r="E41" s="58"/>
      <c r="F41" s="71"/>
      <c r="G41" s="40" t="s">
        <v>17</v>
      </c>
      <c r="H41" s="72" t="s">
        <v>68</v>
      </c>
      <c r="I41" s="73">
        <v>0.041907</v>
      </c>
      <c r="J41" s="74" t="s">
        <v>28</v>
      </c>
      <c r="K41" s="75">
        <v>0.037565</v>
      </c>
      <c r="L41" s="75">
        <v>0.040507</v>
      </c>
      <c r="M41" s="75">
        <v>0.040474</v>
      </c>
      <c r="N41" s="76">
        <v>0.039665</v>
      </c>
      <c r="O41" s="22"/>
    </row>
    <row r="42" spans="1:15" ht="18">
      <c r="A42" s="37"/>
      <c r="B42" s="38"/>
      <c r="C42" s="29"/>
      <c r="E42" s="58"/>
      <c r="F42" s="71"/>
      <c r="G42" s="40" t="s">
        <v>18</v>
      </c>
      <c r="H42" s="72" t="s">
        <v>68</v>
      </c>
      <c r="I42" s="73">
        <v>0.073837</v>
      </c>
      <c r="J42" s="74"/>
      <c r="K42" s="75">
        <v>0.056913</v>
      </c>
      <c r="L42" s="75">
        <v>0.073613</v>
      </c>
      <c r="M42" s="75">
        <v>0.063747</v>
      </c>
      <c r="N42" s="76">
        <v>0.06567</v>
      </c>
      <c r="O42" s="22"/>
    </row>
    <row r="43" spans="1:15" ht="18">
      <c r="A43" s="37">
        <v>31</v>
      </c>
      <c r="B43" s="38"/>
      <c r="C43" s="29"/>
      <c r="D43" s="70"/>
      <c r="E43" s="78"/>
      <c r="F43" s="71"/>
      <c r="G43" s="40" t="s">
        <v>19</v>
      </c>
      <c r="H43" s="72" t="s">
        <v>68</v>
      </c>
      <c r="I43" s="73">
        <v>0.04817</v>
      </c>
      <c r="J43" s="74"/>
      <c r="K43" s="75">
        <v>0.027872</v>
      </c>
      <c r="L43" s="75">
        <v>0.035737</v>
      </c>
      <c r="M43" s="75">
        <v>0.03971</v>
      </c>
      <c r="N43" s="76">
        <v>0.035482</v>
      </c>
      <c r="O43" s="22"/>
    </row>
    <row r="44" spans="1:15" ht="18">
      <c r="A44" s="37">
        <v>32</v>
      </c>
      <c r="B44" s="38"/>
      <c r="C44" s="29"/>
      <c r="D44" s="58"/>
      <c r="E44" s="58"/>
      <c r="F44" s="71"/>
      <c r="G44" s="40" t="s">
        <v>20</v>
      </c>
      <c r="H44" s="72" t="s">
        <v>68</v>
      </c>
      <c r="I44" s="73">
        <v>-0.003035</v>
      </c>
      <c r="J44" s="77"/>
      <c r="K44" s="75">
        <v>-0.043378</v>
      </c>
      <c r="L44" s="75">
        <v>-0.051425</v>
      </c>
      <c r="M44" s="75">
        <v>-0.021631</v>
      </c>
      <c r="N44" s="76">
        <v>-0.036232</v>
      </c>
      <c r="O44" s="22"/>
    </row>
    <row r="45" spans="1:15" ht="18">
      <c r="A45" s="37">
        <v>33</v>
      </c>
      <c r="B45" s="38"/>
      <c r="C45" s="29"/>
      <c r="D45" s="70" t="s">
        <v>81</v>
      </c>
      <c r="E45" s="58"/>
      <c r="F45" s="71"/>
      <c r="G45" s="40" t="s">
        <v>17</v>
      </c>
      <c r="H45" s="72" t="s">
        <v>69</v>
      </c>
      <c r="I45" s="73">
        <v>0.043829</v>
      </c>
      <c r="J45" s="74" t="s">
        <v>28</v>
      </c>
      <c r="K45" s="75">
        <v>0.038793</v>
      </c>
      <c r="L45" s="75">
        <v>0.039612</v>
      </c>
      <c r="M45" s="75">
        <v>0.040888</v>
      </c>
      <c r="N45" s="76">
        <v>0.040018</v>
      </c>
      <c r="O45" s="22"/>
    </row>
    <row r="46" spans="1:15" ht="18">
      <c r="A46" s="37">
        <v>34</v>
      </c>
      <c r="B46" s="38"/>
      <c r="C46" s="29"/>
      <c r="E46" s="58"/>
      <c r="F46" s="71"/>
      <c r="G46" s="40" t="s">
        <v>18</v>
      </c>
      <c r="H46" s="72" t="s">
        <v>69</v>
      </c>
      <c r="I46" s="73">
        <v>0.066345</v>
      </c>
      <c r="J46" s="74"/>
      <c r="K46" s="75">
        <v>0.049836</v>
      </c>
      <c r="L46" s="75">
        <v>0.062848</v>
      </c>
      <c r="M46" s="75">
        <v>0.05674</v>
      </c>
      <c r="N46" s="76">
        <v>0.05742</v>
      </c>
      <c r="O46" s="22"/>
    </row>
    <row r="47" spans="1:15" ht="18">
      <c r="A47" s="37">
        <v>35</v>
      </c>
      <c r="B47" s="38"/>
      <c r="C47" s="29"/>
      <c r="D47" s="58"/>
      <c r="E47" s="58"/>
      <c r="F47" s="71"/>
      <c r="G47" s="40" t="s">
        <v>19</v>
      </c>
      <c r="H47" s="72" t="s">
        <v>69</v>
      </c>
      <c r="I47" s="73">
        <v>0.059121</v>
      </c>
      <c r="J47" s="77"/>
      <c r="K47" s="75">
        <v>0.042216</v>
      </c>
      <c r="L47" s="75">
        <v>0.046826</v>
      </c>
      <c r="M47" s="75">
        <v>0.049985</v>
      </c>
      <c r="N47" s="76">
        <v>0.04734</v>
      </c>
      <c r="O47" s="22"/>
    </row>
    <row r="48" spans="1:15" ht="18">
      <c r="A48" s="37">
        <v>36</v>
      </c>
      <c r="B48" s="38"/>
      <c r="C48" s="29"/>
      <c r="D48" s="58"/>
      <c r="E48" s="58"/>
      <c r="F48" s="71"/>
      <c r="G48" s="40" t="s">
        <v>20</v>
      </c>
      <c r="H48" s="72" t="s">
        <v>69</v>
      </c>
      <c r="I48" s="73">
        <v>0.034237</v>
      </c>
      <c r="J48" s="77"/>
      <c r="K48" s="75">
        <v>0.00548</v>
      </c>
      <c r="L48" s="75">
        <v>-0.004237</v>
      </c>
      <c r="M48" s="75">
        <v>0.021333</v>
      </c>
      <c r="N48" s="76">
        <v>0.009433</v>
      </c>
      <c r="O48" s="22"/>
    </row>
    <row r="49" spans="1:15" ht="18">
      <c r="A49" s="37">
        <v>37</v>
      </c>
      <c r="B49" s="38"/>
      <c r="C49" s="29"/>
      <c r="D49" s="70" t="s">
        <v>82</v>
      </c>
      <c r="E49" s="78"/>
      <c r="F49" s="71"/>
      <c r="G49" s="40" t="s">
        <v>18</v>
      </c>
      <c r="H49" s="72" t="s">
        <v>70</v>
      </c>
      <c r="I49" s="73">
        <v>0.077362</v>
      </c>
      <c r="J49" s="74"/>
      <c r="K49" s="75">
        <v>0.058866</v>
      </c>
      <c r="L49" s="75">
        <v>0.067994</v>
      </c>
      <c r="M49" s="75">
        <v>0.060114</v>
      </c>
      <c r="N49" s="76">
        <v>0.063855</v>
      </c>
      <c r="O49" s="22"/>
    </row>
    <row r="50" spans="1:15" ht="18">
      <c r="A50" s="37">
        <v>38</v>
      </c>
      <c r="B50" s="38"/>
      <c r="C50" s="29"/>
      <c r="D50" s="70"/>
      <c r="E50" s="78"/>
      <c r="F50" s="71"/>
      <c r="G50" s="40" t="s">
        <v>19</v>
      </c>
      <c r="H50" s="72" t="s">
        <v>70</v>
      </c>
      <c r="I50" s="73">
        <v>0.072252</v>
      </c>
      <c r="J50" s="79"/>
      <c r="K50" s="75">
        <v>0.057032</v>
      </c>
      <c r="L50" s="75">
        <v>0.05929</v>
      </c>
      <c r="M50" s="75">
        <v>0.058382</v>
      </c>
      <c r="N50" s="76">
        <v>0.059413</v>
      </c>
      <c r="O50" s="22"/>
    </row>
    <row r="51" spans="1:15" ht="18">
      <c r="A51" s="37">
        <v>39</v>
      </c>
      <c r="B51" s="38"/>
      <c r="C51" s="29"/>
      <c r="D51" s="70"/>
      <c r="E51" s="78"/>
      <c r="F51" s="71"/>
      <c r="G51" s="80" t="s">
        <v>20</v>
      </c>
      <c r="H51" s="72" t="s">
        <v>70</v>
      </c>
      <c r="I51" s="73">
        <v>0.050816</v>
      </c>
      <c r="J51" s="79"/>
      <c r="K51" s="75">
        <v>0.025134</v>
      </c>
      <c r="L51" s="75">
        <v>0.016682</v>
      </c>
      <c r="M51" s="75">
        <v>0.034369</v>
      </c>
      <c r="N51" s="76">
        <v>0.027288</v>
      </c>
      <c r="O51" s="22"/>
    </row>
    <row r="52" spans="1:15" ht="18">
      <c r="A52" s="37">
        <v>40</v>
      </c>
      <c r="B52" s="38"/>
      <c r="C52" s="29"/>
      <c r="D52" s="70" t="s">
        <v>83</v>
      </c>
      <c r="E52" s="78"/>
      <c r="F52" s="71"/>
      <c r="G52" s="40" t="s">
        <v>18</v>
      </c>
      <c r="H52" s="72" t="s">
        <v>71</v>
      </c>
      <c r="I52" s="73" t="s">
        <v>29</v>
      </c>
      <c r="J52" s="79"/>
      <c r="K52" s="75">
        <v>0.064564</v>
      </c>
      <c r="L52" s="75">
        <v>0.069227</v>
      </c>
      <c r="M52" s="75">
        <v>0.062968</v>
      </c>
      <c r="N52" s="76">
        <v>0.065781</v>
      </c>
      <c r="O52" s="22"/>
    </row>
    <row r="53" spans="1:15" ht="18">
      <c r="A53" s="37"/>
      <c r="B53" s="38"/>
      <c r="C53" s="29"/>
      <c r="D53" s="70"/>
      <c r="E53" s="78"/>
      <c r="F53" s="71"/>
      <c r="G53" s="40" t="s">
        <v>19</v>
      </c>
      <c r="H53" s="72" t="s">
        <v>71</v>
      </c>
      <c r="I53" s="73" t="s">
        <v>29</v>
      </c>
      <c r="J53" s="79"/>
      <c r="K53" s="75">
        <v>0.063657</v>
      </c>
      <c r="L53" s="75">
        <v>0.063938</v>
      </c>
      <c r="M53" s="75">
        <v>0.067117</v>
      </c>
      <c r="N53" s="76">
        <v>0.064679</v>
      </c>
      <c r="O53" s="22"/>
    </row>
    <row r="54" spans="1:15" ht="18">
      <c r="A54" s="37"/>
      <c r="B54" s="38"/>
      <c r="C54" s="29"/>
      <c r="D54" s="70"/>
      <c r="E54" s="78"/>
      <c r="F54" s="71"/>
      <c r="G54" s="80" t="s">
        <v>20</v>
      </c>
      <c r="H54" s="72" t="s">
        <v>71</v>
      </c>
      <c r="I54" s="73" t="s">
        <v>29</v>
      </c>
      <c r="J54" s="79"/>
      <c r="K54" s="75">
        <v>0.045845</v>
      </c>
      <c r="L54" s="75">
        <v>0.036098</v>
      </c>
      <c r="M54" s="75">
        <v>0.055484</v>
      </c>
      <c r="N54" s="76">
        <v>0.045507</v>
      </c>
      <c r="O54" s="22"/>
    </row>
    <row r="55" spans="1:15" ht="18">
      <c r="A55" s="37">
        <v>41</v>
      </c>
      <c r="B55" s="38"/>
      <c r="C55" s="29"/>
      <c r="D55" s="70" t="s">
        <v>84</v>
      </c>
      <c r="E55" s="78"/>
      <c r="F55" s="71"/>
      <c r="G55" s="40" t="s">
        <v>19</v>
      </c>
      <c r="H55" s="72" t="s">
        <v>72</v>
      </c>
      <c r="I55" s="73" t="s">
        <v>29</v>
      </c>
      <c r="J55" s="79"/>
      <c r="K55" s="75">
        <v>0.096015</v>
      </c>
      <c r="L55" s="75" t="s">
        <v>29</v>
      </c>
      <c r="M55" s="75">
        <v>0.096288</v>
      </c>
      <c r="N55" s="76">
        <v>0.096124</v>
      </c>
      <c r="O55" s="22"/>
    </row>
    <row r="56" spans="1:15" ht="18">
      <c r="A56" s="37">
        <v>42</v>
      </c>
      <c r="B56" s="38"/>
      <c r="C56" s="29"/>
      <c r="D56" s="70" t="s">
        <v>85</v>
      </c>
      <c r="E56" s="78"/>
      <c r="F56" s="71"/>
      <c r="G56" s="40" t="s">
        <v>19</v>
      </c>
      <c r="H56" s="72" t="s">
        <v>73</v>
      </c>
      <c r="I56" s="73" t="s">
        <v>29</v>
      </c>
      <c r="J56" s="79"/>
      <c r="K56" s="75">
        <v>0.106303</v>
      </c>
      <c r="L56" s="75" t="s">
        <v>29</v>
      </c>
      <c r="M56" s="75">
        <v>0.105659</v>
      </c>
      <c r="N56" s="76">
        <v>0.106046</v>
      </c>
      <c r="O56" s="22"/>
    </row>
    <row r="57" spans="1:15" ht="18">
      <c r="A57" s="37">
        <v>43</v>
      </c>
      <c r="B57" s="38"/>
      <c r="C57" s="64"/>
      <c r="D57" s="70"/>
      <c r="E57" s="70"/>
      <c r="F57" s="40"/>
      <c r="G57" s="40"/>
      <c r="H57" s="81"/>
      <c r="I57" s="82"/>
      <c r="J57" s="83"/>
      <c r="K57" s="84"/>
      <c r="L57" s="85"/>
      <c r="M57" s="84"/>
      <c r="N57" s="86"/>
      <c r="O57" s="22"/>
    </row>
    <row r="58" spans="1:15" ht="18">
      <c r="A58" s="37">
        <v>44</v>
      </c>
      <c r="B58" s="38"/>
      <c r="C58" s="64" t="s">
        <v>30</v>
      </c>
      <c r="D58" s="70"/>
      <c r="E58" s="70"/>
      <c r="F58" s="40"/>
      <c r="G58" s="40"/>
      <c r="H58" s="72"/>
      <c r="I58" s="87"/>
      <c r="J58" s="88"/>
      <c r="K58" s="84"/>
      <c r="L58" s="85"/>
      <c r="M58" s="84"/>
      <c r="N58" s="86"/>
      <c r="O58" s="22"/>
    </row>
    <row r="59" spans="1:15" ht="18">
      <c r="A59" s="37">
        <v>45</v>
      </c>
      <c r="B59" s="38"/>
      <c r="C59" s="29"/>
      <c r="D59" s="70" t="s">
        <v>66</v>
      </c>
      <c r="E59" s="70"/>
      <c r="F59" s="71"/>
      <c r="G59" s="40" t="s">
        <v>17</v>
      </c>
      <c r="H59" s="72" t="s">
        <v>67</v>
      </c>
      <c r="I59" s="73">
        <v>0.025783</v>
      </c>
      <c r="J59" s="74" t="s">
        <v>28</v>
      </c>
      <c r="K59" s="75">
        <v>0.020812</v>
      </c>
      <c r="L59" s="75">
        <v>0.024632</v>
      </c>
      <c r="M59" s="75">
        <v>0.023855</v>
      </c>
      <c r="N59" s="76">
        <v>0.023268</v>
      </c>
      <c r="O59" s="22"/>
    </row>
    <row r="60" spans="1:15" ht="18">
      <c r="A60" s="37"/>
      <c r="B60" s="38"/>
      <c r="C60" s="29"/>
      <c r="D60" s="70"/>
      <c r="E60" s="70"/>
      <c r="F60" s="71"/>
      <c r="G60" s="40" t="s">
        <v>18</v>
      </c>
      <c r="H60" s="72" t="s">
        <v>67</v>
      </c>
      <c r="I60" s="73">
        <v>0.026221</v>
      </c>
      <c r="J60" s="74"/>
      <c r="K60" s="75">
        <v>0.010948</v>
      </c>
      <c r="L60" s="75">
        <v>0.029632</v>
      </c>
      <c r="M60" s="75">
        <v>0.023671</v>
      </c>
      <c r="N60" s="76">
        <v>0.021805</v>
      </c>
      <c r="O60" s="22"/>
    </row>
    <row r="61" spans="1:15" ht="18">
      <c r="A61" s="37">
        <v>46</v>
      </c>
      <c r="B61" s="38"/>
      <c r="C61" s="29"/>
      <c r="D61" s="58"/>
      <c r="E61" s="58"/>
      <c r="F61" s="71"/>
      <c r="G61" s="40" t="s">
        <v>19</v>
      </c>
      <c r="H61" s="72" t="s">
        <v>67</v>
      </c>
      <c r="I61" s="73">
        <v>0.030388</v>
      </c>
      <c r="J61" s="77"/>
      <c r="K61" s="75">
        <v>-0.002418</v>
      </c>
      <c r="L61" s="75">
        <v>2E-06</v>
      </c>
      <c r="M61" s="75">
        <v>0.017091</v>
      </c>
      <c r="N61" s="76">
        <v>0.006775</v>
      </c>
      <c r="O61" s="22"/>
    </row>
    <row r="62" spans="1:15" ht="18">
      <c r="A62" s="37"/>
      <c r="B62" s="38"/>
      <c r="C62" s="29"/>
      <c r="D62" s="58"/>
      <c r="E62" s="58"/>
      <c r="F62" s="71"/>
      <c r="G62" s="40" t="s">
        <v>20</v>
      </c>
      <c r="H62" s="72" t="s">
        <v>67</v>
      </c>
      <c r="I62" s="73">
        <v>-0.016696</v>
      </c>
      <c r="J62" s="77"/>
      <c r="K62" s="75">
        <v>-0.082815</v>
      </c>
      <c r="L62" s="75">
        <v>-0.098823</v>
      </c>
      <c r="M62" s="75">
        <v>-0.05113</v>
      </c>
      <c r="N62" s="76">
        <v>-0.073147</v>
      </c>
      <c r="O62" s="22"/>
    </row>
    <row r="63" spans="1:15" ht="18">
      <c r="A63" s="37">
        <v>47</v>
      </c>
      <c r="B63" s="38"/>
      <c r="C63" s="29"/>
      <c r="D63" s="70" t="s">
        <v>80</v>
      </c>
      <c r="E63" s="58"/>
      <c r="F63" s="71"/>
      <c r="G63" s="40" t="s">
        <v>17</v>
      </c>
      <c r="H63" s="72" t="s">
        <v>68</v>
      </c>
      <c r="I63" s="73">
        <v>0.022016</v>
      </c>
      <c r="J63" s="74" t="s">
        <v>28</v>
      </c>
      <c r="K63" s="75">
        <v>0.017758</v>
      </c>
      <c r="L63" s="75">
        <v>0.020644</v>
      </c>
      <c r="M63" s="75">
        <v>0.020611</v>
      </c>
      <c r="N63" s="76">
        <v>0.019818</v>
      </c>
      <c r="O63" s="22"/>
    </row>
    <row r="64" spans="1:15" ht="18">
      <c r="A64" s="37"/>
      <c r="B64" s="38"/>
      <c r="C64" s="29"/>
      <c r="E64" s="58"/>
      <c r="F64" s="71"/>
      <c r="G64" s="40" t="s">
        <v>18</v>
      </c>
      <c r="H64" s="72" t="s">
        <v>68</v>
      </c>
      <c r="I64" s="73">
        <v>0.053338</v>
      </c>
      <c r="J64" s="74"/>
      <c r="K64" s="75">
        <v>0.036736</v>
      </c>
      <c r="L64" s="75">
        <v>0.053117</v>
      </c>
      <c r="M64" s="75">
        <v>0.04344</v>
      </c>
      <c r="N64" s="76">
        <v>0.045327</v>
      </c>
      <c r="O64" s="22"/>
    </row>
    <row r="65" spans="1:15" ht="18">
      <c r="A65" s="37">
        <v>48</v>
      </c>
      <c r="B65" s="38"/>
      <c r="C65" s="29"/>
      <c r="D65" s="70"/>
      <c r="E65" s="78"/>
      <c r="F65" s="71"/>
      <c r="G65" s="40" t="s">
        <v>19</v>
      </c>
      <c r="H65" s="72" t="s">
        <v>68</v>
      </c>
      <c r="I65" s="73">
        <v>0.02816</v>
      </c>
      <c r="J65" s="74"/>
      <c r="K65" s="75">
        <v>0.00825</v>
      </c>
      <c r="L65" s="75">
        <v>0.015965</v>
      </c>
      <c r="M65" s="75">
        <v>0.019862</v>
      </c>
      <c r="N65" s="76">
        <v>0.015715</v>
      </c>
      <c r="O65" s="22"/>
    </row>
    <row r="66" spans="1:15" ht="18">
      <c r="A66" s="37">
        <v>49</v>
      </c>
      <c r="B66" s="38"/>
      <c r="C66" s="29"/>
      <c r="D66" s="58"/>
      <c r="E66" s="58"/>
      <c r="F66" s="71"/>
      <c r="G66" s="40" t="s">
        <v>20</v>
      </c>
      <c r="H66" s="72" t="s">
        <v>68</v>
      </c>
      <c r="I66" s="73">
        <v>-0.022068</v>
      </c>
      <c r="J66" s="77"/>
      <c r="K66" s="75">
        <v>-0.06164</v>
      </c>
      <c r="L66" s="75">
        <v>-0.069533</v>
      </c>
      <c r="M66" s="75">
        <v>-0.040308</v>
      </c>
      <c r="N66" s="76">
        <v>-0.05463</v>
      </c>
      <c r="O66" s="22"/>
    </row>
    <row r="67" spans="1:15" ht="18">
      <c r="A67" s="37">
        <v>50</v>
      </c>
      <c r="B67" s="38"/>
      <c r="C67" s="29"/>
      <c r="D67" s="70" t="s">
        <v>81</v>
      </c>
      <c r="E67" s="58"/>
      <c r="F67" s="71"/>
      <c r="G67" s="40" t="s">
        <v>17</v>
      </c>
      <c r="H67" s="72" t="s">
        <v>69</v>
      </c>
      <c r="I67" s="73">
        <v>0.025638</v>
      </c>
      <c r="J67" s="74" t="s">
        <v>28</v>
      </c>
      <c r="K67" s="75">
        <v>0.02069</v>
      </c>
      <c r="L67" s="75">
        <v>0.021495</v>
      </c>
      <c r="M67" s="75">
        <v>0.022749</v>
      </c>
      <c r="N67" s="76">
        <v>0.021894</v>
      </c>
      <c r="O67" s="22"/>
    </row>
    <row r="68" spans="1:15" ht="18">
      <c r="A68" s="37">
        <v>51</v>
      </c>
      <c r="B68" s="38"/>
      <c r="C68" s="29"/>
      <c r="E68" s="58"/>
      <c r="F68" s="71"/>
      <c r="G68" s="40" t="s">
        <v>18</v>
      </c>
      <c r="H68" s="72" t="s">
        <v>69</v>
      </c>
      <c r="I68" s="73">
        <v>0.047762</v>
      </c>
      <c r="J68" s="74"/>
      <c r="K68" s="75">
        <v>0.03154</v>
      </c>
      <c r="L68" s="75">
        <v>0.044326</v>
      </c>
      <c r="M68" s="75">
        <v>0.038324</v>
      </c>
      <c r="N68" s="76">
        <v>0.038993</v>
      </c>
      <c r="O68" s="22"/>
    </row>
    <row r="69" spans="1:15" ht="18">
      <c r="A69" s="37">
        <v>52</v>
      </c>
      <c r="B69" s="38"/>
      <c r="C69" s="29"/>
      <c r="D69" s="58"/>
      <c r="E69" s="58"/>
      <c r="F69" s="71"/>
      <c r="G69" s="40" t="s">
        <v>19</v>
      </c>
      <c r="H69" s="72" t="s">
        <v>69</v>
      </c>
      <c r="I69" s="73">
        <v>0.040664</v>
      </c>
      <c r="J69" s="77"/>
      <c r="K69" s="75">
        <v>0.024053</v>
      </c>
      <c r="L69" s="75">
        <v>0.028583</v>
      </c>
      <c r="M69" s="75">
        <v>0.031687</v>
      </c>
      <c r="N69" s="76">
        <v>0.029088</v>
      </c>
      <c r="O69" s="22"/>
    </row>
    <row r="70" spans="1:15" ht="18">
      <c r="A70" s="37">
        <v>53</v>
      </c>
      <c r="B70" s="38"/>
      <c r="C70" s="29"/>
      <c r="D70" s="58"/>
      <c r="E70" s="58"/>
      <c r="F70" s="71"/>
      <c r="G70" s="40" t="s">
        <v>20</v>
      </c>
      <c r="H70" s="72" t="s">
        <v>69</v>
      </c>
      <c r="I70" s="73">
        <v>0.016214</v>
      </c>
      <c r="J70" s="77"/>
      <c r="K70" s="75">
        <v>-0.012041</v>
      </c>
      <c r="L70" s="75">
        <v>-0.02159</v>
      </c>
      <c r="M70" s="75">
        <v>0.003534</v>
      </c>
      <c r="N70" s="76">
        <v>-0.008157</v>
      </c>
      <c r="O70" s="22"/>
    </row>
    <row r="71" spans="1:15" ht="18">
      <c r="A71" s="37">
        <v>54</v>
      </c>
      <c r="B71" s="38"/>
      <c r="C71" s="29"/>
      <c r="D71" s="70" t="s">
        <v>82</v>
      </c>
      <c r="E71" s="78"/>
      <c r="F71" s="71"/>
      <c r="G71" s="40" t="s">
        <v>18</v>
      </c>
      <c r="H71" s="72" t="s">
        <v>70</v>
      </c>
      <c r="I71" s="73">
        <v>0.053377</v>
      </c>
      <c r="J71" s="74"/>
      <c r="K71" s="75">
        <v>0.035293</v>
      </c>
      <c r="L71" s="75">
        <v>0.044218</v>
      </c>
      <c r="M71" s="75">
        <v>0.036513</v>
      </c>
      <c r="N71" s="76">
        <v>0.040171</v>
      </c>
      <c r="O71" s="22"/>
    </row>
    <row r="72" spans="1:15" ht="18">
      <c r="A72" s="37">
        <v>55</v>
      </c>
      <c r="B72" s="38"/>
      <c r="C72" s="29"/>
      <c r="D72" s="70"/>
      <c r="E72" s="78"/>
      <c r="F72" s="71"/>
      <c r="G72" s="40" t="s">
        <v>19</v>
      </c>
      <c r="H72" s="72" t="s">
        <v>70</v>
      </c>
      <c r="I72" s="73">
        <v>0.048382</v>
      </c>
      <c r="J72" s="79"/>
      <c r="K72" s="75">
        <v>0.0335</v>
      </c>
      <c r="L72" s="75">
        <v>0.035708</v>
      </c>
      <c r="M72" s="75">
        <v>0.03482</v>
      </c>
      <c r="N72" s="76">
        <v>0.035828</v>
      </c>
      <c r="O72" s="22"/>
    </row>
    <row r="73" spans="1:15" ht="18">
      <c r="A73" s="37">
        <v>56</v>
      </c>
      <c r="B73" s="38"/>
      <c r="C73" s="29"/>
      <c r="D73" s="70"/>
      <c r="E73" s="78"/>
      <c r="F73" s="71"/>
      <c r="G73" s="80" t="s">
        <v>20</v>
      </c>
      <c r="H73" s="72" t="s">
        <v>70</v>
      </c>
      <c r="I73" s="73">
        <v>0.027422</v>
      </c>
      <c r="J73" s="79"/>
      <c r="K73" s="75">
        <v>0.002312</v>
      </c>
      <c r="L73" s="75">
        <v>-0.005951</v>
      </c>
      <c r="M73" s="75">
        <v>0.011341</v>
      </c>
      <c r="N73" s="76">
        <v>0.004418</v>
      </c>
      <c r="O73" s="22"/>
    </row>
    <row r="74" spans="1:15" ht="18">
      <c r="A74" s="37">
        <v>57</v>
      </c>
      <c r="B74" s="38"/>
      <c r="C74" s="29"/>
      <c r="D74" s="70" t="s">
        <v>83</v>
      </c>
      <c r="E74" s="78"/>
      <c r="F74" s="71"/>
      <c r="G74" s="40" t="s">
        <v>18</v>
      </c>
      <c r="H74" s="72" t="s">
        <v>71</v>
      </c>
      <c r="I74" s="89" t="s">
        <v>29</v>
      </c>
      <c r="J74" s="79"/>
      <c r="K74" s="75">
        <v>0.035525</v>
      </c>
      <c r="L74" s="75">
        <v>0.04006</v>
      </c>
      <c r="M74" s="75">
        <v>0.033972</v>
      </c>
      <c r="N74" s="76">
        <v>0.036708</v>
      </c>
      <c r="O74" s="22"/>
    </row>
    <row r="75" spans="1:15" ht="18">
      <c r="A75" s="37"/>
      <c r="B75" s="38"/>
      <c r="C75" s="29"/>
      <c r="D75" s="70"/>
      <c r="E75" s="78"/>
      <c r="F75" s="71"/>
      <c r="G75" s="40" t="s">
        <v>19</v>
      </c>
      <c r="H75" s="72" t="s">
        <v>71</v>
      </c>
      <c r="I75" s="89" t="s">
        <v>29</v>
      </c>
      <c r="J75" s="79"/>
      <c r="K75" s="75">
        <v>0.034642</v>
      </c>
      <c r="L75" s="75">
        <v>0.034915</v>
      </c>
      <c r="M75" s="75">
        <v>0.038008</v>
      </c>
      <c r="N75" s="76">
        <v>0.035637</v>
      </c>
      <c r="O75" s="22"/>
    </row>
    <row r="76" spans="1:15" ht="18">
      <c r="A76" s="37"/>
      <c r="B76" s="38"/>
      <c r="C76" s="29"/>
      <c r="D76" s="70"/>
      <c r="E76" s="78"/>
      <c r="F76" s="71"/>
      <c r="G76" s="80" t="s">
        <v>20</v>
      </c>
      <c r="H76" s="72" t="s">
        <v>71</v>
      </c>
      <c r="I76" s="89" t="s">
        <v>29</v>
      </c>
      <c r="J76" s="79"/>
      <c r="K76" s="75">
        <v>0.017316</v>
      </c>
      <c r="L76" s="75">
        <v>0.007836</v>
      </c>
      <c r="M76" s="75">
        <v>0.026692</v>
      </c>
      <c r="N76" s="76">
        <v>0.016987</v>
      </c>
      <c r="O76" s="22"/>
    </row>
    <row r="77" spans="1:15" ht="18">
      <c r="A77" s="37">
        <v>58</v>
      </c>
      <c r="B77" s="38"/>
      <c r="C77" s="29"/>
      <c r="D77" s="70" t="s">
        <v>84</v>
      </c>
      <c r="E77" s="78"/>
      <c r="F77" s="71"/>
      <c r="G77" s="40" t="s">
        <v>19</v>
      </c>
      <c r="H77" s="72" t="s">
        <v>72</v>
      </c>
      <c r="I77" s="89" t="s">
        <v>29</v>
      </c>
      <c r="J77" s="79"/>
      <c r="K77" s="75">
        <v>0.068176</v>
      </c>
      <c r="L77" s="75" t="s">
        <v>29</v>
      </c>
      <c r="M77" s="75">
        <v>0.068442</v>
      </c>
      <c r="N77" s="76">
        <v>0.068282</v>
      </c>
      <c r="O77" s="22"/>
    </row>
    <row r="78" spans="1:15" ht="18">
      <c r="A78" s="37">
        <v>59</v>
      </c>
      <c r="B78" s="38"/>
      <c r="C78" s="29"/>
      <c r="D78" s="70" t="s">
        <v>85</v>
      </c>
      <c r="E78" s="78"/>
      <c r="F78" s="71"/>
      <c r="G78" s="40" t="s">
        <v>19</v>
      </c>
      <c r="H78" s="72" t="s">
        <v>73</v>
      </c>
      <c r="I78" s="89" t="s">
        <v>29</v>
      </c>
      <c r="J78" s="79"/>
      <c r="K78" s="75">
        <v>0.066683</v>
      </c>
      <c r="L78" s="75" t="s">
        <v>29</v>
      </c>
      <c r="M78" s="75">
        <v>0.066063</v>
      </c>
      <c r="N78" s="76">
        <v>0.066436</v>
      </c>
      <c r="O78" s="22"/>
    </row>
    <row r="79" spans="1:15" ht="18">
      <c r="A79" s="37">
        <v>60</v>
      </c>
      <c r="B79" s="38"/>
      <c r="C79" s="64"/>
      <c r="D79" s="46"/>
      <c r="E79" s="46"/>
      <c r="F79" s="40"/>
      <c r="G79" s="40"/>
      <c r="H79" s="46"/>
      <c r="I79" s="90"/>
      <c r="J79" s="91"/>
      <c r="K79" s="84"/>
      <c r="L79" s="92"/>
      <c r="M79" s="84"/>
      <c r="N79" s="86"/>
      <c r="O79" s="22"/>
    </row>
    <row r="80" spans="1:15" ht="18">
      <c r="A80" s="37">
        <v>61</v>
      </c>
      <c r="B80" s="28" t="s">
        <v>31</v>
      </c>
      <c r="C80" s="64"/>
      <c r="D80" s="70"/>
      <c r="E80" s="70"/>
      <c r="F80" s="40"/>
      <c r="G80" s="93"/>
      <c r="H80" s="93"/>
      <c r="I80" s="94"/>
      <c r="J80" s="95"/>
      <c r="K80" s="84"/>
      <c r="L80" s="85"/>
      <c r="M80" s="84"/>
      <c r="N80" s="86"/>
      <c r="O80" s="22"/>
    </row>
    <row r="81" spans="1:15" ht="18.75" customHeight="1">
      <c r="A81" s="37">
        <v>62</v>
      </c>
      <c r="B81" s="38"/>
      <c r="C81" s="29"/>
      <c r="D81" s="70" t="s">
        <v>66</v>
      </c>
      <c r="E81" s="70"/>
      <c r="F81" s="40"/>
      <c r="G81" s="96" t="s">
        <v>17</v>
      </c>
      <c r="H81" s="72" t="s">
        <v>32</v>
      </c>
      <c r="I81" s="97">
        <v>18.8210277</v>
      </c>
      <c r="J81" s="77" t="s">
        <v>28</v>
      </c>
      <c r="K81" s="98">
        <v>21.1255972</v>
      </c>
      <c r="L81" s="99">
        <v>17.2571153</v>
      </c>
      <c r="M81" s="98">
        <v>23.048759</v>
      </c>
      <c r="N81" s="100"/>
      <c r="O81" s="22"/>
    </row>
    <row r="82" spans="1:15" ht="18.75" customHeight="1">
      <c r="A82" s="37"/>
      <c r="B82" s="38"/>
      <c r="C82" s="29"/>
      <c r="D82" s="70"/>
      <c r="E82" s="70"/>
      <c r="F82" s="40"/>
      <c r="G82" s="96" t="s">
        <v>18</v>
      </c>
      <c r="H82" s="72" t="s">
        <v>32</v>
      </c>
      <c r="I82" s="97">
        <v>0.4524818</v>
      </c>
      <c r="J82" s="74"/>
      <c r="K82" s="98">
        <v>0.306577</v>
      </c>
      <c r="L82" s="99">
        <v>0.4769491</v>
      </c>
      <c r="M82" s="98">
        <v>0.4603934</v>
      </c>
      <c r="N82" s="100"/>
      <c r="O82" s="22"/>
    </row>
    <row r="83" spans="1:15" ht="18.75" customHeight="1">
      <c r="A83" s="37">
        <v>63</v>
      </c>
      <c r="B83" s="38"/>
      <c r="C83" s="64"/>
      <c r="D83" s="39"/>
      <c r="E83" s="39"/>
      <c r="F83" s="39"/>
      <c r="G83" s="96" t="s">
        <v>19</v>
      </c>
      <c r="H83" s="72" t="s">
        <v>32</v>
      </c>
      <c r="I83" s="97">
        <v>0.4848303</v>
      </c>
      <c r="J83" s="79"/>
      <c r="K83" s="98">
        <v>0.1539164</v>
      </c>
      <c r="L83" s="99">
        <v>0.1318557</v>
      </c>
      <c r="M83" s="98">
        <v>0.36124660000000003</v>
      </c>
      <c r="N83" s="100"/>
      <c r="O83" s="22"/>
    </row>
    <row r="84" spans="1:15" ht="18" customHeight="1">
      <c r="A84" s="37">
        <v>64</v>
      </c>
      <c r="B84" s="38"/>
      <c r="C84" s="64"/>
      <c r="D84" s="39"/>
      <c r="E84" s="39"/>
      <c r="F84" s="39"/>
      <c r="G84" s="96" t="s">
        <v>20</v>
      </c>
      <c r="H84" s="72" t="s">
        <v>32</v>
      </c>
      <c r="I84" s="97">
        <v>0.1304015</v>
      </c>
      <c r="J84" s="77"/>
      <c r="K84" s="98">
        <v>-0.5408035</v>
      </c>
      <c r="L84" s="99">
        <v>-0.6997976</v>
      </c>
      <c r="M84" s="98">
        <v>-0.2350305</v>
      </c>
      <c r="N84" s="100"/>
      <c r="O84" s="22"/>
    </row>
    <row r="85" spans="1:15" ht="19.5">
      <c r="A85" s="37">
        <v>65</v>
      </c>
      <c r="B85" s="101"/>
      <c r="C85" s="70"/>
      <c r="D85" s="70"/>
      <c r="E85" s="70"/>
      <c r="F85" s="31"/>
      <c r="G85" s="31"/>
      <c r="H85" s="31"/>
      <c r="I85" s="32"/>
      <c r="J85" s="102"/>
      <c r="K85" s="103"/>
      <c r="L85" s="104"/>
      <c r="M85" s="103"/>
      <c r="N85" s="105"/>
      <c r="O85" s="22"/>
    </row>
    <row r="86" spans="1:15" ht="18">
      <c r="A86" s="37">
        <v>66</v>
      </c>
      <c r="B86" s="181" t="s">
        <v>33</v>
      </c>
      <c r="C86" s="182"/>
      <c r="D86" s="182"/>
      <c r="E86" s="182"/>
      <c r="F86" s="182"/>
      <c r="G86" s="182"/>
      <c r="H86" s="183"/>
      <c r="I86" s="106"/>
      <c r="J86" s="77"/>
      <c r="K86" s="107"/>
      <c r="L86" s="108"/>
      <c r="M86" s="107"/>
      <c r="N86" s="53"/>
      <c r="O86" s="22"/>
    </row>
    <row r="87" spans="1:15" ht="43.5" customHeight="1">
      <c r="A87" s="37">
        <v>67</v>
      </c>
      <c r="B87" s="109"/>
      <c r="C87" s="184" t="s">
        <v>34</v>
      </c>
      <c r="D87" s="184"/>
      <c r="E87" s="184"/>
      <c r="F87" s="184"/>
      <c r="G87" s="184"/>
      <c r="H87" s="184"/>
      <c r="I87" s="110"/>
      <c r="J87" s="77"/>
      <c r="K87" s="107"/>
      <c r="L87" s="108"/>
      <c r="M87" s="107"/>
      <c r="N87" s="53"/>
      <c r="O87" s="22"/>
    </row>
    <row r="88" spans="1:15" ht="18.75" customHeight="1">
      <c r="A88" s="37">
        <v>68</v>
      </c>
      <c r="B88" s="109"/>
      <c r="C88" s="70" t="s">
        <v>35</v>
      </c>
      <c r="D88" s="59"/>
      <c r="E88" s="70"/>
      <c r="F88" s="111"/>
      <c r="G88" s="111"/>
      <c r="H88" s="111"/>
      <c r="I88" s="112"/>
      <c r="J88" s="113"/>
      <c r="K88" s="107"/>
      <c r="L88" s="108"/>
      <c r="M88" s="107"/>
      <c r="N88" s="53"/>
      <c r="O88" s="22"/>
    </row>
    <row r="89" spans="1:15" ht="19.5">
      <c r="A89" s="37">
        <v>69</v>
      </c>
      <c r="B89" s="109"/>
      <c r="C89" s="111"/>
      <c r="D89" s="70" t="s">
        <v>66</v>
      </c>
      <c r="E89" s="59"/>
      <c r="F89" s="59"/>
      <c r="G89" s="96" t="s">
        <v>17</v>
      </c>
      <c r="H89" s="72" t="s">
        <v>36</v>
      </c>
      <c r="I89" s="73">
        <v>0.034907</v>
      </c>
      <c r="J89" s="77" t="s">
        <v>28</v>
      </c>
      <c r="K89" s="79">
        <v>0.032008999999999996</v>
      </c>
      <c r="L89" s="79">
        <v>0.028512</v>
      </c>
      <c r="M89" s="79">
        <v>0.031839</v>
      </c>
      <c r="N89" s="114"/>
      <c r="O89" s="22"/>
    </row>
    <row r="90" spans="1:15" ht="19.5">
      <c r="A90" s="37"/>
      <c r="B90" s="109"/>
      <c r="C90" s="111"/>
      <c r="D90" s="70"/>
      <c r="E90" s="59"/>
      <c r="F90" s="59"/>
      <c r="G90" s="96" t="s">
        <v>18</v>
      </c>
      <c r="H90" s="72" t="s">
        <v>36</v>
      </c>
      <c r="I90" s="73">
        <v>0.031219999999999998</v>
      </c>
      <c r="J90" s="77"/>
      <c r="K90" s="79">
        <v>0.015339</v>
      </c>
      <c r="L90" s="79">
        <v>0.033525</v>
      </c>
      <c r="M90" s="79">
        <v>0.02754</v>
      </c>
      <c r="N90" s="114"/>
      <c r="O90" s="22"/>
    </row>
    <row r="91" spans="1:15" ht="19.5">
      <c r="A91" s="37">
        <v>70</v>
      </c>
      <c r="B91" s="109"/>
      <c r="C91" s="111"/>
      <c r="D91" s="70"/>
      <c r="E91" s="70"/>
      <c r="F91" s="39"/>
      <c r="G91" s="96" t="s">
        <v>19</v>
      </c>
      <c r="H91" s="72" t="s">
        <v>36</v>
      </c>
      <c r="I91" s="73">
        <v>0.031280999999999996</v>
      </c>
      <c r="J91" s="79"/>
      <c r="K91" s="79">
        <v>-0.004107</v>
      </c>
      <c r="L91" s="79">
        <v>0.00012</v>
      </c>
      <c r="M91" s="79">
        <v>0.01169</v>
      </c>
      <c r="N91" s="114"/>
      <c r="O91" s="22"/>
    </row>
    <row r="92" spans="1:15" ht="19.5">
      <c r="A92" s="37">
        <v>71</v>
      </c>
      <c r="B92" s="109"/>
      <c r="C92" s="111"/>
      <c r="D92" s="70"/>
      <c r="E92" s="70"/>
      <c r="F92" s="39"/>
      <c r="G92" s="96" t="s">
        <v>20</v>
      </c>
      <c r="H92" s="72" t="s">
        <v>36</v>
      </c>
      <c r="I92" s="73">
        <v>-0.019815</v>
      </c>
      <c r="J92" s="77"/>
      <c r="K92" s="79">
        <v>-0.086666</v>
      </c>
      <c r="L92" s="79">
        <v>-0.10208500000000001</v>
      </c>
      <c r="M92" s="79">
        <v>-0.057962</v>
      </c>
      <c r="N92" s="114"/>
      <c r="O92" s="22"/>
    </row>
    <row r="93" spans="1:15" ht="19.5">
      <c r="A93" s="37">
        <v>72</v>
      </c>
      <c r="B93" s="109"/>
      <c r="C93" s="70" t="s">
        <v>37</v>
      </c>
      <c r="D93" s="59"/>
      <c r="E93" s="70"/>
      <c r="F93" s="111"/>
      <c r="G93" s="111"/>
      <c r="H93" s="115"/>
      <c r="I93" s="116"/>
      <c r="J93" s="102"/>
      <c r="K93" s="117"/>
      <c r="L93" s="117"/>
      <c r="M93" s="117"/>
      <c r="N93" s="114"/>
      <c r="O93" s="22"/>
    </row>
    <row r="94" spans="1:15" ht="18" customHeight="1">
      <c r="A94" s="37">
        <v>73</v>
      </c>
      <c r="B94" s="109"/>
      <c r="C94" s="39"/>
      <c r="D94" s="70" t="s">
        <v>66</v>
      </c>
      <c r="E94" s="59"/>
      <c r="F94" s="59"/>
      <c r="G94" s="96" t="s">
        <v>17</v>
      </c>
      <c r="H94" s="72" t="s">
        <v>36</v>
      </c>
      <c r="I94" s="73">
        <v>0.018622</v>
      </c>
      <c r="J94" s="77" t="s">
        <v>28</v>
      </c>
      <c r="K94" s="79">
        <v>0.015769</v>
      </c>
      <c r="L94" s="79">
        <v>0.012327</v>
      </c>
      <c r="M94" s="79">
        <v>0.015602</v>
      </c>
      <c r="N94" s="114"/>
      <c r="O94" s="22"/>
    </row>
    <row r="95" spans="1:15" ht="18" customHeight="1">
      <c r="A95" s="37"/>
      <c r="B95" s="109"/>
      <c r="C95" s="39"/>
      <c r="D95" s="70"/>
      <c r="E95" s="59"/>
      <c r="F95" s="59"/>
      <c r="G95" s="96" t="s">
        <v>18</v>
      </c>
      <c r="H95" s="72" t="s">
        <v>36</v>
      </c>
      <c r="I95" s="73">
        <v>0.014993000000000001</v>
      </c>
      <c r="J95" s="77"/>
      <c r="K95" s="79">
        <v>-0.000638</v>
      </c>
      <c r="L95" s="79">
        <v>0.017261</v>
      </c>
      <c r="M95" s="79">
        <v>0.011371</v>
      </c>
      <c r="N95" s="114"/>
      <c r="O95" s="22"/>
    </row>
    <row r="96" spans="1:15" ht="19.5">
      <c r="A96" s="37">
        <v>74</v>
      </c>
      <c r="B96" s="109"/>
      <c r="C96" s="70"/>
      <c r="D96" s="70"/>
      <c r="E96" s="70"/>
      <c r="F96" s="39"/>
      <c r="G96" s="96" t="s">
        <v>19</v>
      </c>
      <c r="H96" s="72" t="s">
        <v>36</v>
      </c>
      <c r="I96" s="73">
        <v>0.015053</v>
      </c>
      <c r="J96" s="79"/>
      <c r="K96" s="79">
        <v>-0.019778</v>
      </c>
      <c r="L96" s="79">
        <v>-0.015618</v>
      </c>
      <c r="M96" s="79">
        <v>-0.00423</v>
      </c>
      <c r="N96" s="114"/>
      <c r="O96" s="22"/>
    </row>
    <row r="97" spans="1:15" ht="19.5">
      <c r="A97" s="37">
        <v>75</v>
      </c>
      <c r="B97" s="109"/>
      <c r="C97" s="70"/>
      <c r="D97" s="70"/>
      <c r="E97" s="70"/>
      <c r="F97" s="39"/>
      <c r="G97" s="96" t="s">
        <v>20</v>
      </c>
      <c r="H97" s="72" t="s">
        <v>36</v>
      </c>
      <c r="I97" s="73">
        <v>-0.035239</v>
      </c>
      <c r="J97" s="77"/>
      <c r="K97" s="79">
        <v>-0.101038</v>
      </c>
      <c r="L97" s="79">
        <v>-0.116215</v>
      </c>
      <c r="M97" s="79">
        <v>-0.072786</v>
      </c>
      <c r="N97" s="114"/>
      <c r="O97" s="22"/>
    </row>
    <row r="98" spans="1:15" ht="19.5">
      <c r="A98" s="37"/>
      <c r="B98" s="101"/>
      <c r="C98" s="70"/>
      <c r="D98" s="70"/>
      <c r="E98" s="70"/>
      <c r="F98" s="96"/>
      <c r="G98" s="39"/>
      <c r="H98" s="40"/>
      <c r="I98" s="54"/>
      <c r="J98" s="55"/>
      <c r="K98" s="107"/>
      <c r="L98" s="107"/>
      <c r="M98" s="107"/>
      <c r="N98" s="53"/>
      <c r="O98" s="22"/>
    </row>
    <row r="99" spans="1:15" ht="18">
      <c r="A99" s="37"/>
      <c r="B99" s="28" t="s">
        <v>38</v>
      </c>
      <c r="C99" s="118"/>
      <c r="D99" s="118"/>
      <c r="E99" s="118"/>
      <c r="F99" s="118"/>
      <c r="G99" s="118"/>
      <c r="H99" s="40"/>
      <c r="I99" s="54"/>
      <c r="J99" s="55"/>
      <c r="K99" s="43"/>
      <c r="L99" s="43"/>
      <c r="M99" s="43"/>
      <c r="N99" s="53"/>
      <c r="O99" s="22"/>
    </row>
    <row r="100" spans="1:15" ht="21" customHeight="1">
      <c r="A100" s="37"/>
      <c r="B100" s="101"/>
      <c r="C100" s="39"/>
      <c r="D100" s="119" t="s">
        <v>39</v>
      </c>
      <c r="E100" s="46"/>
      <c r="F100" s="39"/>
      <c r="G100" s="47"/>
      <c r="H100" s="40"/>
      <c r="I100" s="89">
        <v>0.0147</v>
      </c>
      <c r="J100" s="79"/>
      <c r="K100" s="75">
        <v>0.0155</v>
      </c>
      <c r="L100" s="120">
        <v>0.016</v>
      </c>
      <c r="M100" s="120">
        <v>0.0169</v>
      </c>
      <c r="N100" s="121"/>
      <c r="O100" s="22"/>
    </row>
    <row r="101" spans="1:15" ht="21" customHeight="1">
      <c r="A101" s="37"/>
      <c r="B101" s="101"/>
      <c r="C101" s="39"/>
      <c r="D101" s="119" t="s">
        <v>40</v>
      </c>
      <c r="E101" s="119"/>
      <c r="F101" s="122"/>
      <c r="G101" s="123"/>
      <c r="H101" s="124"/>
      <c r="I101" s="125"/>
      <c r="J101" s="126"/>
      <c r="K101" s="43"/>
      <c r="L101" s="120"/>
      <c r="M101" s="120"/>
      <c r="N101" s="53"/>
      <c r="O101" s="22"/>
    </row>
    <row r="102" spans="1:15" ht="21" customHeight="1">
      <c r="A102" s="37">
        <v>77</v>
      </c>
      <c r="B102" s="101"/>
      <c r="C102" s="39"/>
      <c r="D102" s="119"/>
      <c r="E102" s="119"/>
      <c r="F102" s="122"/>
      <c r="G102" s="123" t="s">
        <v>41</v>
      </c>
      <c r="H102" s="124"/>
      <c r="I102" s="127">
        <v>0.0038</v>
      </c>
      <c r="J102" s="128"/>
      <c r="K102" s="75">
        <v>0</v>
      </c>
      <c r="L102" s="120">
        <v>0.0018</v>
      </c>
      <c r="M102" s="120">
        <v>0.0067</v>
      </c>
      <c r="N102" s="121"/>
      <c r="O102" s="22"/>
    </row>
    <row r="103" spans="1:15" ht="21" customHeight="1">
      <c r="A103" s="37">
        <v>78</v>
      </c>
      <c r="B103" s="101"/>
      <c r="C103" s="39"/>
      <c r="D103" s="119"/>
      <c r="E103" s="119"/>
      <c r="F103" s="122"/>
      <c r="G103" s="123" t="s">
        <v>42</v>
      </c>
      <c r="H103" s="124"/>
      <c r="I103" s="127">
        <v>0.0125</v>
      </c>
      <c r="J103" s="128"/>
      <c r="K103" s="75">
        <v>0.0082</v>
      </c>
      <c r="L103" s="120">
        <v>0.0125</v>
      </c>
      <c r="M103" s="120">
        <v>0.012</v>
      </c>
      <c r="N103" s="121"/>
      <c r="O103" s="22"/>
    </row>
    <row r="104" spans="1:15" ht="12" customHeight="1">
      <c r="A104" s="37">
        <v>79</v>
      </c>
      <c r="B104" s="101"/>
      <c r="C104" s="39"/>
      <c r="D104" s="46"/>
      <c r="E104" s="46"/>
      <c r="F104" s="39"/>
      <c r="G104" s="47"/>
      <c r="H104" s="40"/>
      <c r="I104" s="54"/>
      <c r="J104" s="55"/>
      <c r="K104" s="43"/>
      <c r="L104" s="120"/>
      <c r="M104" s="120"/>
      <c r="N104" s="53"/>
      <c r="O104" s="22"/>
    </row>
    <row r="105" spans="1:15" ht="21.75" customHeight="1">
      <c r="A105" s="37">
        <v>80</v>
      </c>
      <c r="B105" s="101"/>
      <c r="C105" s="39"/>
      <c r="D105" s="46" t="s">
        <v>43</v>
      </c>
      <c r="E105" s="46"/>
      <c r="F105" s="39"/>
      <c r="G105" s="47"/>
      <c r="H105" s="40"/>
      <c r="I105" s="129">
        <v>0.0135</v>
      </c>
      <c r="J105" s="130"/>
      <c r="K105" s="117">
        <v>0.0135</v>
      </c>
      <c r="L105" s="120">
        <v>0.0135</v>
      </c>
      <c r="M105" s="120">
        <v>0.0135</v>
      </c>
      <c r="N105" s="121"/>
      <c r="O105" s="22"/>
    </row>
    <row r="106" spans="1:15" ht="34.5" customHeight="1">
      <c r="A106" s="37">
        <v>81</v>
      </c>
      <c r="B106" s="101"/>
      <c r="C106" s="39"/>
      <c r="D106" s="185" t="s">
        <v>44</v>
      </c>
      <c r="E106" s="185"/>
      <c r="F106" s="186"/>
      <c r="G106" s="186"/>
      <c r="H106" s="187"/>
      <c r="I106" s="54"/>
      <c r="J106" s="55"/>
      <c r="K106" s="131"/>
      <c r="L106" s="131"/>
      <c r="M106" s="131"/>
      <c r="N106" s="53"/>
      <c r="O106" s="22"/>
    </row>
    <row r="107" spans="1:15" ht="24" customHeight="1">
      <c r="A107" s="37"/>
      <c r="B107" s="101"/>
      <c r="C107" s="39"/>
      <c r="D107" s="132"/>
      <c r="E107" s="132"/>
      <c r="F107" s="133"/>
      <c r="G107" s="96" t="s">
        <v>17</v>
      </c>
      <c r="H107" s="134"/>
      <c r="I107" s="135">
        <v>0.00058</v>
      </c>
      <c r="J107" s="55"/>
      <c r="K107" s="136">
        <v>0.00041</v>
      </c>
      <c r="L107" s="136">
        <v>0.001</v>
      </c>
      <c r="M107" s="136">
        <v>0.00067</v>
      </c>
      <c r="N107" s="53"/>
      <c r="O107" s="22"/>
    </row>
    <row r="108" spans="1:15" ht="21" customHeight="1">
      <c r="A108" s="137"/>
      <c r="B108" s="101"/>
      <c r="C108" s="39"/>
      <c r="D108" s="39"/>
      <c r="E108" s="39"/>
      <c r="F108" s="39"/>
      <c r="G108" s="96" t="s">
        <v>18</v>
      </c>
      <c r="H108" s="134"/>
      <c r="I108" s="135">
        <v>0.00091</v>
      </c>
      <c r="J108" s="138"/>
      <c r="K108" s="139">
        <v>0.000953</v>
      </c>
      <c r="L108" s="139">
        <v>0.001</v>
      </c>
      <c r="M108" s="139">
        <v>0.001</v>
      </c>
      <c r="N108" s="53"/>
      <c r="O108" s="22"/>
    </row>
    <row r="109" spans="1:15" ht="21" customHeight="1">
      <c r="A109" s="137"/>
      <c r="B109" s="101"/>
      <c r="C109" s="39"/>
      <c r="D109" s="39"/>
      <c r="E109" s="39"/>
      <c r="F109" s="39"/>
      <c r="G109" s="96" t="s">
        <v>19</v>
      </c>
      <c r="H109" s="134"/>
      <c r="I109" s="135">
        <v>0.00124</v>
      </c>
      <c r="J109" s="138"/>
      <c r="K109" s="139">
        <v>0.00145</v>
      </c>
      <c r="L109" s="139">
        <v>0.0013000000000000002</v>
      </c>
      <c r="M109" s="139">
        <v>0.00175</v>
      </c>
      <c r="N109" s="53"/>
      <c r="O109" s="22"/>
    </row>
    <row r="110" spans="1:15" ht="21" customHeight="1">
      <c r="A110" s="137"/>
      <c r="B110" s="101"/>
      <c r="C110" s="39"/>
      <c r="D110" s="39"/>
      <c r="E110" s="39"/>
      <c r="F110" s="39"/>
      <c r="G110" s="96" t="s">
        <v>20</v>
      </c>
      <c r="H110" s="134"/>
      <c r="I110" s="135">
        <v>0.00157</v>
      </c>
      <c r="J110" s="138"/>
      <c r="K110" s="139">
        <v>0.00165</v>
      </c>
      <c r="L110" s="139">
        <v>0.0016</v>
      </c>
      <c r="M110" s="139">
        <v>0.0019000000000000002</v>
      </c>
      <c r="N110" s="53"/>
      <c r="O110" s="22"/>
    </row>
    <row r="111" spans="1:15" ht="19.5" customHeight="1">
      <c r="A111" s="137"/>
      <c r="B111" s="140"/>
      <c r="C111" s="141"/>
      <c r="D111" s="141"/>
      <c r="E111" s="141"/>
      <c r="F111" s="141"/>
      <c r="G111" s="141"/>
      <c r="H111" s="141"/>
      <c r="I111" s="142"/>
      <c r="J111" s="143"/>
      <c r="K111" s="144"/>
      <c r="L111" s="144"/>
      <c r="M111" s="144"/>
      <c r="N111" s="145"/>
      <c r="O111" s="146"/>
    </row>
    <row r="112" spans="1:15" ht="14.25" customHeight="1">
      <c r="A112" s="137"/>
      <c r="B112" s="147"/>
      <c r="C112" s="147"/>
      <c r="D112" s="147"/>
      <c r="E112" s="147"/>
      <c r="F112" s="147"/>
      <c r="G112" s="147"/>
      <c r="H112" s="147"/>
      <c r="I112" s="147"/>
      <c r="J112" s="147"/>
      <c r="K112" s="148"/>
      <c r="L112" s="148"/>
      <c r="M112" s="148"/>
      <c r="N112" s="149"/>
      <c r="O112" s="146"/>
    </row>
    <row r="113" spans="1:15" ht="33.75" customHeight="1">
      <c r="A113" s="150"/>
      <c r="B113" s="174" t="s">
        <v>45</v>
      </c>
      <c r="C113" s="174"/>
      <c r="D113" s="174"/>
      <c r="E113" s="174"/>
      <c r="F113" s="174"/>
      <c r="G113" s="174"/>
      <c r="H113" s="174"/>
      <c r="I113" s="174"/>
      <c r="J113" s="174"/>
      <c r="K113" s="174"/>
      <c r="L113" s="174"/>
      <c r="M113" s="174"/>
      <c r="N113" s="174"/>
      <c r="O113" s="146"/>
    </row>
    <row r="114" spans="1:15" ht="30" customHeight="1">
      <c r="A114" s="137"/>
      <c r="B114" s="174" t="s">
        <v>46</v>
      </c>
      <c r="C114" s="174"/>
      <c r="D114" s="174"/>
      <c r="E114" s="174"/>
      <c r="F114" s="174"/>
      <c r="G114" s="174"/>
      <c r="H114" s="174"/>
      <c r="I114" s="174"/>
      <c r="J114" s="174"/>
      <c r="K114" s="174"/>
      <c r="L114" s="174"/>
      <c r="M114" s="174"/>
      <c r="N114" s="174"/>
      <c r="O114" s="151"/>
    </row>
    <row r="115" spans="1:15" ht="30" customHeight="1">
      <c r="A115" s="137"/>
      <c r="B115" s="175" t="s">
        <v>47</v>
      </c>
      <c r="C115" s="175"/>
      <c r="D115" s="175"/>
      <c r="E115" s="175"/>
      <c r="F115" s="175"/>
      <c r="G115" s="175"/>
      <c r="H115" s="175"/>
      <c r="I115" s="175"/>
      <c r="J115" s="175"/>
      <c r="K115" s="175"/>
      <c r="L115" s="175"/>
      <c r="M115" s="175"/>
      <c r="N115" s="175"/>
      <c r="O115" s="151"/>
    </row>
    <row r="116" spans="1:15" ht="30" customHeight="1">
      <c r="A116" s="137"/>
      <c r="B116" s="175" t="s">
        <v>48</v>
      </c>
      <c r="C116" s="175"/>
      <c r="D116" s="175"/>
      <c r="E116" s="175"/>
      <c r="F116" s="175"/>
      <c r="G116" s="175"/>
      <c r="H116" s="175"/>
      <c r="I116" s="175"/>
      <c r="J116" s="175"/>
      <c r="K116" s="175"/>
      <c r="L116" s="175"/>
      <c r="M116" s="175"/>
      <c r="N116" s="175"/>
      <c r="O116" s="151"/>
    </row>
    <row r="117" spans="1:15" ht="38.25" customHeight="1">
      <c r="A117" s="137"/>
      <c r="B117" s="174" t="s">
        <v>49</v>
      </c>
      <c r="C117" s="174"/>
      <c r="D117" s="174"/>
      <c r="E117" s="174"/>
      <c r="F117" s="174"/>
      <c r="G117" s="174"/>
      <c r="H117" s="174"/>
      <c r="I117" s="174"/>
      <c r="J117" s="174"/>
      <c r="K117" s="174"/>
      <c r="L117" s="174"/>
      <c r="M117" s="174"/>
      <c r="N117" s="174"/>
      <c r="O117" s="151"/>
    </row>
    <row r="118" spans="1:15" ht="21" customHeight="1">
      <c r="A118" s="137"/>
      <c r="B118" s="174" t="s">
        <v>50</v>
      </c>
      <c r="C118" s="174"/>
      <c r="D118" s="174"/>
      <c r="E118" s="174"/>
      <c r="F118" s="174"/>
      <c r="G118" s="174"/>
      <c r="H118" s="174"/>
      <c r="I118" s="174"/>
      <c r="J118" s="174"/>
      <c r="K118" s="174"/>
      <c r="L118" s="174"/>
      <c r="M118" s="174"/>
      <c r="N118" s="174"/>
      <c r="O118" s="151"/>
    </row>
    <row r="119" spans="1:15" ht="21" customHeight="1">
      <c r="A119" s="137"/>
      <c r="B119" s="174" t="s">
        <v>51</v>
      </c>
      <c r="C119" s="174"/>
      <c r="D119" s="174"/>
      <c r="E119" s="174"/>
      <c r="F119" s="174"/>
      <c r="G119" s="174"/>
      <c r="H119" s="174"/>
      <c r="I119" s="174"/>
      <c r="J119" s="174"/>
      <c r="K119" s="174"/>
      <c r="L119" s="174"/>
      <c r="M119" s="174"/>
      <c r="N119" s="174"/>
      <c r="O119" s="151"/>
    </row>
    <row r="120" spans="1:15" ht="21" customHeight="1">
      <c r="A120" s="137"/>
      <c r="B120" s="174" t="s">
        <v>65</v>
      </c>
      <c r="C120" s="174"/>
      <c r="D120" s="174"/>
      <c r="E120" s="174"/>
      <c r="F120" s="174"/>
      <c r="G120" s="174"/>
      <c r="H120" s="174"/>
      <c r="I120" s="174"/>
      <c r="J120" s="174"/>
      <c r="K120" s="174"/>
      <c r="L120" s="174"/>
      <c r="M120" s="174"/>
      <c r="N120" s="174"/>
      <c r="O120" s="151"/>
    </row>
    <row r="121" spans="1:15" ht="17.25" customHeight="1">
      <c r="A121" s="137"/>
      <c r="B121" s="152" t="s">
        <v>52</v>
      </c>
      <c r="C121" s="153"/>
      <c r="D121" s="153"/>
      <c r="E121" s="153"/>
      <c r="F121" s="153"/>
      <c r="G121" s="153"/>
      <c r="H121" s="153"/>
      <c r="I121" s="153"/>
      <c r="J121" s="153"/>
      <c r="K121" s="153"/>
      <c r="L121" s="154"/>
      <c r="M121" s="147"/>
      <c r="N121" s="147"/>
      <c r="O121" s="151"/>
    </row>
    <row r="122" spans="1:15" ht="12.75">
      <c r="A122" s="137"/>
      <c r="B122" s="155" t="s">
        <v>53</v>
      </c>
      <c r="C122" s="153"/>
      <c r="D122" s="153"/>
      <c r="E122" s="153"/>
      <c r="F122" s="153"/>
      <c r="G122" s="153"/>
      <c r="H122" s="153"/>
      <c r="I122" s="153"/>
      <c r="J122" s="153"/>
      <c r="K122" s="153"/>
      <c r="L122" s="154"/>
      <c r="M122" s="147"/>
      <c r="N122" s="147"/>
      <c r="O122" s="151"/>
    </row>
    <row r="123" spans="1:15" ht="13.5" thickBot="1">
      <c r="A123" s="156"/>
      <c r="B123" s="157"/>
      <c r="C123" s="157"/>
      <c r="D123" s="157"/>
      <c r="E123" s="157"/>
      <c r="F123" s="157"/>
      <c r="G123" s="157"/>
      <c r="H123" s="157"/>
      <c r="I123" s="157"/>
      <c r="J123" s="157"/>
      <c r="K123" s="157"/>
      <c r="L123" s="157"/>
      <c r="M123" s="157"/>
      <c r="N123" s="157"/>
      <c r="O123" s="158"/>
    </row>
    <row r="124" ht="13.5" thickTop="1"/>
  </sheetData>
  <mergeCells count="13">
    <mergeCell ref="B113:N113"/>
    <mergeCell ref="I8:M8"/>
    <mergeCell ref="N8:N9"/>
    <mergeCell ref="B86:H86"/>
    <mergeCell ref="C87:H87"/>
    <mergeCell ref="D106:H106"/>
    <mergeCell ref="B120:N120"/>
    <mergeCell ref="B114:N114"/>
    <mergeCell ref="B115:N115"/>
    <mergeCell ref="B116:N116"/>
    <mergeCell ref="B117:N117"/>
    <mergeCell ref="B118:N118"/>
    <mergeCell ref="B119:N119"/>
  </mergeCells>
  <printOptions horizontalCentered="1" verticalCentered="1"/>
  <pageMargins left="0.35433070866141736" right="0.35433070866141736" top="0.1968503937007874" bottom="0.1968503937007874" header="0" footer="0"/>
  <pageSetup fitToHeight="1" fitToWidth="1" horizontalDpi="600" verticalDpi="600" orientation="portrait" paperSize="9" scale="34"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8"/>
  <sheetViews>
    <sheetView showGridLines="0" view="pageBreakPreview" zoomScale="59" zoomScaleSheetLayoutView="59" workbookViewId="0" topLeftCell="A43">
      <selection activeCell="P1" sqref="P1:AI1048576"/>
    </sheetView>
  </sheetViews>
  <sheetFormatPr defaultColWidth="11.421875" defaultRowHeight="12.75" outlineLevelRow="1"/>
  <cols>
    <col min="1" max="1" width="4.57421875" style="5" customWidth="1"/>
    <col min="2" max="2" width="2.140625" style="5" customWidth="1"/>
    <col min="3" max="3" width="2.57421875" style="5" customWidth="1"/>
    <col min="4" max="4" width="2.8515625" style="5" customWidth="1"/>
    <col min="5" max="5" width="11.421875" style="5" customWidth="1"/>
    <col min="6" max="6" width="34.7109375" style="5" customWidth="1"/>
    <col min="7" max="7" width="35.421875" style="5" customWidth="1"/>
    <col min="8" max="8" width="32.00390625" style="5" customWidth="1"/>
    <col min="9" max="9" width="15.57421875" style="5" customWidth="1"/>
    <col min="10" max="10" width="4.57421875" style="5" customWidth="1"/>
    <col min="11" max="13" width="15.57421875" style="5" customWidth="1"/>
    <col min="14" max="14" width="14.8515625" style="5" customWidth="1"/>
    <col min="15" max="15" width="3.8515625" style="5" customWidth="1"/>
    <col min="16" max="16384" width="11.421875" style="5" customWidth="1"/>
  </cols>
  <sheetData>
    <row r="1" spans="1:15" ht="32.25" thickTop="1">
      <c r="A1" s="1"/>
      <c r="B1" s="2"/>
      <c r="C1" s="3"/>
      <c r="D1" s="3"/>
      <c r="E1" s="3"/>
      <c r="F1" s="3"/>
      <c r="G1" s="3"/>
      <c r="H1" s="3"/>
      <c r="I1" s="3"/>
      <c r="J1" s="3"/>
      <c r="K1" s="3"/>
      <c r="L1" s="3"/>
      <c r="M1" s="3"/>
      <c r="N1" s="3"/>
      <c r="O1" s="4"/>
    </row>
    <row r="2" spans="1:15" ht="31.5">
      <c r="A2" s="6"/>
      <c r="B2" s="7"/>
      <c r="C2" s="8"/>
      <c r="D2" s="8"/>
      <c r="E2" s="8"/>
      <c r="F2" s="8"/>
      <c r="G2" s="8"/>
      <c r="H2" s="8"/>
      <c r="I2" s="8"/>
      <c r="J2" s="8"/>
      <c r="K2" s="8"/>
      <c r="L2" s="8"/>
      <c r="M2" s="8"/>
      <c r="N2" s="8"/>
      <c r="O2" s="9"/>
    </row>
    <row r="3" spans="1:15" ht="31.5">
      <c r="A3" s="6"/>
      <c r="B3" s="7"/>
      <c r="C3" s="8"/>
      <c r="D3" s="8"/>
      <c r="E3" s="8"/>
      <c r="F3" s="8"/>
      <c r="G3" s="8"/>
      <c r="H3" s="8"/>
      <c r="I3" s="8"/>
      <c r="J3" s="8"/>
      <c r="K3" s="8"/>
      <c r="L3" s="8"/>
      <c r="M3" s="8"/>
      <c r="N3" s="8"/>
      <c r="O3" s="9"/>
    </row>
    <row r="4" spans="1:15" ht="31.5">
      <c r="A4" s="6"/>
      <c r="B4" s="7"/>
      <c r="C4" s="8"/>
      <c r="D4" s="8"/>
      <c r="E4" s="8"/>
      <c r="F4" s="8"/>
      <c r="G4" s="8"/>
      <c r="H4" s="8"/>
      <c r="I4" s="8"/>
      <c r="J4" s="8"/>
      <c r="K4" s="8"/>
      <c r="L4" s="8"/>
      <c r="M4" s="8"/>
      <c r="N4" s="8"/>
      <c r="O4" s="9"/>
    </row>
    <row r="5" spans="1:15" ht="33.75">
      <c r="A5" s="10" t="s">
        <v>0</v>
      </c>
      <c r="B5" s="7"/>
      <c r="C5" s="8"/>
      <c r="D5" s="8"/>
      <c r="E5" s="8"/>
      <c r="F5" s="8"/>
      <c r="G5" s="8"/>
      <c r="H5" s="8"/>
      <c r="I5" s="8"/>
      <c r="J5" s="8"/>
      <c r="K5" s="8"/>
      <c r="L5" s="8"/>
      <c r="M5" s="8"/>
      <c r="N5" s="8"/>
      <c r="O5" s="9"/>
    </row>
    <row r="6" spans="1:15" ht="24">
      <c r="A6" s="11">
        <f>+'Jun 2020'!A6</f>
        <v>44012</v>
      </c>
      <c r="B6" s="12"/>
      <c r="C6" s="13"/>
      <c r="D6" s="13"/>
      <c r="E6" s="13"/>
      <c r="F6" s="13"/>
      <c r="G6" s="13"/>
      <c r="H6" s="13"/>
      <c r="I6" s="13"/>
      <c r="J6" s="13"/>
      <c r="K6" s="13"/>
      <c r="L6" s="13"/>
      <c r="M6" s="13"/>
      <c r="N6" s="13"/>
      <c r="O6" s="9"/>
    </row>
    <row r="7" spans="1:15" ht="16.5">
      <c r="A7" s="14"/>
      <c r="B7" s="13"/>
      <c r="C7" s="15"/>
      <c r="D7" s="15"/>
      <c r="E7" s="15"/>
      <c r="F7" s="15"/>
      <c r="G7" s="15"/>
      <c r="H7" s="15"/>
      <c r="I7" s="15"/>
      <c r="J7" s="15"/>
      <c r="K7" s="16"/>
      <c r="L7" s="15"/>
      <c r="M7" s="17"/>
      <c r="N7" s="15"/>
      <c r="O7" s="18"/>
    </row>
    <row r="8" spans="1:15" ht="20.25">
      <c r="A8" s="19"/>
      <c r="B8" s="20"/>
      <c r="C8" s="21" t="s">
        <v>1</v>
      </c>
      <c r="D8" s="21"/>
      <c r="E8" s="21"/>
      <c r="F8" s="21"/>
      <c r="G8" s="21"/>
      <c r="H8" s="21"/>
      <c r="I8" s="176" t="s">
        <v>2</v>
      </c>
      <c r="J8" s="177"/>
      <c r="K8" s="177"/>
      <c r="L8" s="177"/>
      <c r="M8" s="178"/>
      <c r="N8" s="179" t="s">
        <v>3</v>
      </c>
      <c r="O8" s="22"/>
    </row>
    <row r="9" spans="1:15" ht="19.5" customHeight="1">
      <c r="A9" s="19"/>
      <c r="B9" s="23"/>
      <c r="C9" s="24"/>
      <c r="D9" s="24"/>
      <c r="E9" s="24"/>
      <c r="F9" s="24"/>
      <c r="G9" s="24"/>
      <c r="H9" s="24"/>
      <c r="I9" s="25" t="s">
        <v>4</v>
      </c>
      <c r="J9" s="26"/>
      <c r="K9" s="26" t="s">
        <v>5</v>
      </c>
      <c r="L9" s="26" t="s">
        <v>6</v>
      </c>
      <c r="M9" s="27" t="s">
        <v>7</v>
      </c>
      <c r="N9" s="180"/>
      <c r="O9" s="22"/>
    </row>
    <row r="10" spans="1:15" ht="21" customHeight="1">
      <c r="A10" s="19"/>
      <c r="B10" s="28" t="s">
        <v>8</v>
      </c>
      <c r="C10" s="29"/>
      <c r="D10" s="29"/>
      <c r="E10" s="29"/>
      <c r="F10" s="30"/>
      <c r="G10" s="30"/>
      <c r="H10" s="31"/>
      <c r="I10" s="41"/>
      <c r="J10" s="42"/>
      <c r="K10" s="43"/>
      <c r="L10" s="44"/>
      <c r="M10" s="43"/>
      <c r="N10" s="45"/>
      <c r="O10" s="22"/>
    </row>
    <row r="11" spans="1:15" ht="18" outlineLevel="1">
      <c r="A11" s="37">
        <v>1</v>
      </c>
      <c r="B11" s="38"/>
      <c r="C11" s="39" t="s">
        <v>9</v>
      </c>
      <c r="D11" s="39"/>
      <c r="E11" s="39"/>
      <c r="F11" s="40"/>
      <c r="G11" s="40"/>
      <c r="H11" s="40"/>
      <c r="I11" s="41">
        <f>IF(+'Jun 2020'!I11&gt;0,'Jun 2020'!I11,"")</f>
        <v>1016897</v>
      </c>
      <c r="J11" s="42"/>
      <c r="K11" s="43">
        <f>IF(+'Jun 2020'!K11&gt;0,'Jun 2020'!K11,"")</f>
        <v>2429472</v>
      </c>
      <c r="L11" s="44">
        <f>IF(+'Jun 2020'!L11&gt;0,'Jun 2020'!L11,"")</f>
        <v>2364872</v>
      </c>
      <c r="M11" s="43">
        <f>IF(+'Jun 2020'!M11&gt;0,'Jun 2020'!M11,"")</f>
        <v>1765341</v>
      </c>
      <c r="N11" s="45">
        <f>SUM(I11:M11)</f>
        <v>7576582</v>
      </c>
      <c r="O11" s="22"/>
    </row>
    <row r="12" spans="1:15" ht="18" outlineLevel="1">
      <c r="A12" s="37">
        <v>2</v>
      </c>
      <c r="B12" s="38"/>
      <c r="C12" s="46" t="e">
        <f>"N° de Nuevos Afiliados en "&amp;#REF!&amp;" (1)"</f>
        <v>#REF!</v>
      </c>
      <c r="D12" s="39"/>
      <c r="E12" s="39"/>
      <c r="F12" s="40"/>
      <c r="G12" s="40"/>
      <c r="H12" s="40"/>
      <c r="I12" s="41" t="str">
        <f>IF('Jun 2020'!I12=0,"",'Jun 2020'!I12)</f>
        <v/>
      </c>
      <c r="J12" s="42"/>
      <c r="K12" s="43">
        <f>IF('Jun 2020'!K12=0,"",'Jun 2020'!K12)</f>
        <v>22757</v>
      </c>
      <c r="L12" s="44" t="str">
        <f>IF('Jun 2020'!L12=0,"",'Jun 2020'!L12)</f>
        <v/>
      </c>
      <c r="M12" s="43" t="str">
        <f>IF('Jun 2020'!M12=0,"",'Jun 2020'!M12)</f>
        <v/>
      </c>
      <c r="N12" s="45">
        <f>SUM(I12:M12)</f>
        <v>22757</v>
      </c>
      <c r="O12" s="22"/>
    </row>
    <row r="13" spans="1:15" ht="18" outlineLevel="1">
      <c r="A13" s="37"/>
      <c r="B13" s="38"/>
      <c r="C13" s="39" t="s">
        <v>54</v>
      </c>
      <c r="D13" s="39"/>
      <c r="E13" s="39"/>
      <c r="F13" s="40"/>
      <c r="G13" s="40"/>
      <c r="H13" s="40"/>
      <c r="I13" s="41">
        <f>+I14-I15</f>
        <v>-6265</v>
      </c>
      <c r="J13" s="42"/>
      <c r="K13" s="43">
        <f>+K14-K15</f>
        <v>3017</v>
      </c>
      <c r="L13" s="43">
        <f>+L14-L15</f>
        <v>8158</v>
      </c>
      <c r="M13" s="43">
        <f>+M14-M15</f>
        <v>-4910</v>
      </c>
      <c r="N13" s="45">
        <v>0</v>
      </c>
      <c r="O13" s="22"/>
    </row>
    <row r="14" spans="1:15" ht="18" outlineLevel="1">
      <c r="A14" s="37"/>
      <c r="B14" s="38"/>
      <c r="C14" s="39"/>
      <c r="D14" s="39" t="s">
        <v>10</v>
      </c>
      <c r="E14" s="39"/>
      <c r="F14" s="40"/>
      <c r="G14" s="40"/>
      <c r="H14" s="40"/>
      <c r="I14" s="41">
        <f>+'Jun 2020'!I14</f>
        <v>8034</v>
      </c>
      <c r="J14" s="42"/>
      <c r="K14" s="43">
        <f>+'Jun 2020'!K14</f>
        <v>7373</v>
      </c>
      <c r="L14" s="43">
        <f>+'Jun 2020'!L14</f>
        <v>14234</v>
      </c>
      <c r="M14" s="43">
        <f>+'Jun 2020'!M14</f>
        <v>2821</v>
      </c>
      <c r="N14" s="45">
        <f aca="true" t="shared" si="0" ref="N14:N19">SUM(I14:M14)</f>
        <v>32462</v>
      </c>
      <c r="O14" s="22"/>
    </row>
    <row r="15" spans="1:15" ht="18" outlineLevel="1">
      <c r="A15" s="37"/>
      <c r="B15" s="38"/>
      <c r="C15" s="39"/>
      <c r="D15" s="39" t="s">
        <v>11</v>
      </c>
      <c r="E15" s="39"/>
      <c r="F15" s="40"/>
      <c r="G15" s="40"/>
      <c r="H15" s="40"/>
      <c r="I15" s="41">
        <f>+'Jun 2020'!I15</f>
        <v>14299</v>
      </c>
      <c r="J15" s="42"/>
      <c r="K15" s="43">
        <f>+'Jun 2020'!K15</f>
        <v>4356</v>
      </c>
      <c r="L15" s="44">
        <f>+'Jun 2020'!L15</f>
        <v>6076</v>
      </c>
      <c r="M15" s="43">
        <f>+'Jun 2020'!M15</f>
        <v>7731</v>
      </c>
      <c r="N15" s="45">
        <f t="shared" si="0"/>
        <v>32462</v>
      </c>
      <c r="O15" s="22"/>
    </row>
    <row r="16" spans="1:15" ht="18" outlineLevel="1">
      <c r="A16" s="37">
        <v>6</v>
      </c>
      <c r="B16" s="38"/>
      <c r="C16" s="39" t="e">
        <f>"Nº de Solicitudes de Traspaso Aceptadas durante "&amp;#REF!</f>
        <v>#REF!</v>
      </c>
      <c r="D16" s="39"/>
      <c r="E16" s="39"/>
      <c r="F16" s="47"/>
      <c r="G16" s="47"/>
      <c r="H16" s="40"/>
      <c r="I16" s="41">
        <f>+I17-I18</f>
        <v>650</v>
      </c>
      <c r="J16" s="42"/>
      <c r="K16" s="43">
        <f>+K17-K18</f>
        <v>-374</v>
      </c>
      <c r="L16" s="44">
        <f>+L17-L18</f>
        <v>-15</v>
      </c>
      <c r="M16" s="43">
        <f>+M17-M18</f>
        <v>-261</v>
      </c>
      <c r="N16" s="45">
        <f t="shared" si="0"/>
        <v>0</v>
      </c>
      <c r="O16" s="22"/>
    </row>
    <row r="17" spans="1:15" ht="18" outlineLevel="1">
      <c r="A17" s="37">
        <v>7</v>
      </c>
      <c r="B17" s="48"/>
      <c r="C17" s="39"/>
      <c r="D17" s="39" t="s">
        <v>10</v>
      </c>
      <c r="E17" s="39"/>
      <c r="F17" s="47"/>
      <c r="G17" s="47"/>
      <c r="H17" s="40"/>
      <c r="I17" s="41">
        <f>+'Jun 2020'!I17</f>
        <v>1078</v>
      </c>
      <c r="J17" s="42"/>
      <c r="K17" s="43">
        <f>+'Jun 2020'!K17</f>
        <v>225</v>
      </c>
      <c r="L17" s="43">
        <f>+'Jun 2020'!L17</f>
        <v>749</v>
      </c>
      <c r="M17" s="43">
        <f>+'Jun 2020'!M17</f>
        <v>326</v>
      </c>
      <c r="N17" s="45">
        <f t="shared" si="0"/>
        <v>2378</v>
      </c>
      <c r="O17" s="22"/>
    </row>
    <row r="18" spans="1:15" ht="18" outlineLevel="1">
      <c r="A18" s="37">
        <v>8</v>
      </c>
      <c r="B18" s="48"/>
      <c r="C18" s="39"/>
      <c r="D18" s="39" t="s">
        <v>11</v>
      </c>
      <c r="E18" s="39"/>
      <c r="F18" s="47"/>
      <c r="G18" s="47"/>
      <c r="H18" s="40"/>
      <c r="I18" s="41">
        <f>+'Jun 2020'!I18</f>
        <v>428</v>
      </c>
      <c r="J18" s="42"/>
      <c r="K18" s="43">
        <f>+'Jun 2020'!K18</f>
        <v>599</v>
      </c>
      <c r="L18" s="43">
        <f>+'Jun 2020'!L18</f>
        <v>764</v>
      </c>
      <c r="M18" s="43">
        <f>+'Jun 2020'!M18</f>
        <v>587</v>
      </c>
      <c r="N18" s="45">
        <f t="shared" si="0"/>
        <v>2378</v>
      </c>
      <c r="O18" s="22"/>
    </row>
    <row r="19" spans="1:15" ht="18" outlineLevel="1">
      <c r="A19" s="37">
        <v>12</v>
      </c>
      <c r="B19" s="48"/>
      <c r="C19" s="39" t="s">
        <v>12</v>
      </c>
      <c r="D19" s="39"/>
      <c r="E19" s="39"/>
      <c r="F19" s="47"/>
      <c r="G19" s="47"/>
      <c r="H19" s="40"/>
      <c r="I19" s="41">
        <f>+'Jun 2020'!I19</f>
        <v>115</v>
      </c>
      <c r="J19" s="50" t="s">
        <v>13</v>
      </c>
      <c r="K19" s="43">
        <f>+'Jun 2020'!K19</f>
        <v>183</v>
      </c>
      <c r="L19" s="43">
        <f>+'Jun 2020'!L19</f>
        <v>190</v>
      </c>
      <c r="M19" s="43">
        <f>+'Jun 2020'!M19</f>
        <v>89</v>
      </c>
      <c r="N19" s="45">
        <f t="shared" si="0"/>
        <v>577</v>
      </c>
      <c r="O19" s="22"/>
    </row>
    <row r="20" spans="1:15" ht="18" outlineLevel="1">
      <c r="A20" s="37">
        <v>13</v>
      </c>
      <c r="B20" s="38"/>
      <c r="C20" s="29"/>
      <c r="D20" s="29"/>
      <c r="E20" s="29"/>
      <c r="F20" s="31"/>
      <c r="G20" s="31"/>
      <c r="H20" s="31"/>
      <c r="I20" s="32"/>
      <c r="J20" s="33"/>
      <c r="K20" s="51"/>
      <c r="L20" s="52"/>
      <c r="M20" s="51"/>
      <c r="N20" s="53"/>
      <c r="O20" s="22"/>
    </row>
    <row r="21" spans="1:15" ht="18" outlineLevel="1">
      <c r="A21" s="37">
        <v>14</v>
      </c>
      <c r="B21" s="28" t="s">
        <v>14</v>
      </c>
      <c r="C21" s="29"/>
      <c r="D21" s="29"/>
      <c r="E21" s="29"/>
      <c r="F21" s="30"/>
      <c r="G21" s="30"/>
      <c r="H21" s="40"/>
      <c r="I21" s="54"/>
      <c r="J21" s="55"/>
      <c r="K21" s="56"/>
      <c r="L21" s="57"/>
      <c r="M21" s="56"/>
      <c r="N21" s="53"/>
      <c r="O21" s="22"/>
    </row>
    <row r="22" spans="1:15" ht="18" outlineLevel="1">
      <c r="A22" s="37">
        <v>16</v>
      </c>
      <c r="B22" s="38"/>
      <c r="C22" s="59"/>
      <c r="D22" s="40" t="s">
        <v>55</v>
      </c>
      <c r="E22" s="40"/>
      <c r="F22" s="40"/>
      <c r="G22" s="40"/>
      <c r="H22" s="60"/>
      <c r="I22" s="41">
        <f>SUM(I23:I26)</f>
        <v>11048.87774057915</v>
      </c>
      <c r="J22" s="42"/>
      <c r="K22" s="43">
        <f>SUM(K23:K26)</f>
        <v>57045.71845918553</v>
      </c>
      <c r="L22" s="43">
        <f>SUM(L23:L26)</f>
        <v>46331.212185569355</v>
      </c>
      <c r="M22" s="43">
        <f>SUM(M23:M26)</f>
        <v>37958.599813632</v>
      </c>
      <c r="N22" s="45">
        <f>SUM(N23:N26)</f>
        <v>152384.40819896603</v>
      </c>
      <c r="O22" s="22"/>
    </row>
    <row r="23" spans="1:15" ht="18" outlineLevel="1">
      <c r="A23" s="37"/>
      <c r="B23" s="38"/>
      <c r="C23" s="59"/>
      <c r="D23" s="40"/>
      <c r="E23" s="40" t="s">
        <v>56</v>
      </c>
      <c r="F23" s="40"/>
      <c r="G23" s="40"/>
      <c r="H23" s="60"/>
      <c r="I23" s="41">
        <f>+'Jun 2020'!I24+'Jun 2020'!I29</f>
        <v>79.5704861193</v>
      </c>
      <c r="J23" s="42"/>
      <c r="K23" s="43">
        <f>+'Jun 2020'!K24+'Jun 2020'!K29</f>
        <v>1517.8014213610402</v>
      </c>
      <c r="L23" s="44">
        <f>+'Jun 2020'!L24+'Jun 2020'!L29</f>
        <v>931.7414698791819</v>
      </c>
      <c r="M23" s="43">
        <f>+'Jun 2020'!M24+'Jun 2020'!M29</f>
        <v>942.342348615429</v>
      </c>
      <c r="N23" s="45">
        <f>+'Jun 2020'!N24+'Jun 2020'!N29</f>
        <v>3471.4557259749513</v>
      </c>
      <c r="O23" s="22"/>
    </row>
    <row r="24" spans="1:15" ht="18" outlineLevel="1">
      <c r="A24" s="37">
        <v>17</v>
      </c>
      <c r="B24" s="38"/>
      <c r="C24" s="39"/>
      <c r="D24" s="59"/>
      <c r="E24" s="40" t="s">
        <v>57</v>
      </c>
      <c r="F24" s="59"/>
      <c r="G24" s="40"/>
      <c r="H24" s="40"/>
      <c r="I24" s="41">
        <f>+'Jun 2020'!I25+'Jun 2020'!I30</f>
        <v>1817.6339430006096</v>
      </c>
      <c r="J24" s="42"/>
      <c r="K24" s="43">
        <f>+'Jun 2020'!K25+'Jun 2020'!K30</f>
        <v>8521.86933316733</v>
      </c>
      <c r="L24" s="44">
        <f>+'Jun 2020'!L25+'Jun 2020'!L30</f>
        <v>7277.67086295867</v>
      </c>
      <c r="M24" s="43">
        <f>+'Jun 2020'!M25+'Jun 2020'!M30</f>
        <v>5229.52603593052</v>
      </c>
      <c r="N24" s="45">
        <f>+'Jun 2020'!N25+'Jun 2020'!N30</f>
        <v>22846.700175057125</v>
      </c>
      <c r="O24" s="22"/>
    </row>
    <row r="25" spans="1:15" ht="18" outlineLevel="1">
      <c r="A25" s="37">
        <v>18</v>
      </c>
      <c r="B25" s="38"/>
      <c r="C25" s="39"/>
      <c r="D25" s="59"/>
      <c r="E25" s="40" t="s">
        <v>58</v>
      </c>
      <c r="F25" s="59"/>
      <c r="G25" s="40"/>
      <c r="H25" s="40"/>
      <c r="I25" s="41">
        <f>+'Jun 2020'!I26+'Jun 2020'!I31</f>
        <v>7965.7471033865</v>
      </c>
      <c r="J25" s="42"/>
      <c r="K25" s="43">
        <f>+'Jun 2020'!K26+'Jun 2020'!K31</f>
        <v>41346.9456377128</v>
      </c>
      <c r="L25" s="44">
        <f>+'Jun 2020'!L26+'Jun 2020'!L31</f>
        <v>33352.6120728174</v>
      </c>
      <c r="M25" s="43">
        <f>+'Jun 2020'!M26+'Jun 2020'!M31</f>
        <v>27481.0766139287</v>
      </c>
      <c r="N25" s="45">
        <f>+'Jun 2020'!N26+'Jun 2020'!N31</f>
        <v>110146.3814278454</v>
      </c>
      <c r="O25" s="22"/>
    </row>
    <row r="26" spans="1:15" ht="18" outlineLevel="1">
      <c r="A26" s="37">
        <v>19</v>
      </c>
      <c r="B26" s="38"/>
      <c r="C26" s="39"/>
      <c r="D26" s="59"/>
      <c r="E26" s="40" t="s">
        <v>59</v>
      </c>
      <c r="F26" s="59"/>
      <c r="G26" s="40"/>
      <c r="H26" s="40"/>
      <c r="I26" s="41">
        <f>+'Jun 2020'!I27+'Jun 2020'!I32</f>
        <v>1185.9262080727403</v>
      </c>
      <c r="J26" s="42"/>
      <c r="K26" s="43">
        <f>+'Jun 2020'!K27+'Jun 2020'!K32</f>
        <v>5659.10206694436</v>
      </c>
      <c r="L26" s="44">
        <f>+'Jun 2020'!L27+'Jun 2020'!L32</f>
        <v>4769.187779914109</v>
      </c>
      <c r="M26" s="43">
        <f>+'Jun 2020'!M27+'Jun 2020'!M32</f>
        <v>4305.654815157351</v>
      </c>
      <c r="N26" s="45">
        <f>+'Jun 2020'!N27+'Jun 2020'!N32</f>
        <v>15919.87087008856</v>
      </c>
      <c r="O26" s="22"/>
    </row>
    <row r="27" spans="1:15" ht="18">
      <c r="A27" s="37">
        <v>24</v>
      </c>
      <c r="B27" s="38"/>
      <c r="C27" s="58" t="e">
        <f>"Recaudación de Aportes de "&amp;#REF!&amp;" (S/ millones)"</f>
        <v>#REF!</v>
      </c>
      <c r="D27" s="40"/>
      <c r="E27" s="40"/>
      <c r="F27" s="40"/>
      <c r="G27" s="40"/>
      <c r="H27" s="40"/>
      <c r="I27" s="41">
        <f>+'Jun 2020'!I33</f>
        <v>113.84707298</v>
      </c>
      <c r="J27" s="42"/>
      <c r="K27" s="43">
        <f>+'Jun 2020'!K33</f>
        <v>253.39409633</v>
      </c>
      <c r="L27" s="44">
        <f>+'Jun 2020'!L33</f>
        <v>252.65546235</v>
      </c>
      <c r="M27" s="43">
        <f>+'Jun 2020'!M33</f>
        <v>205.72717579</v>
      </c>
      <c r="N27" s="45">
        <f>+'Jun 2020'!N33</f>
        <v>825.62380745</v>
      </c>
      <c r="O27" s="22"/>
    </row>
    <row r="28" spans="1:15" ht="18">
      <c r="A28" s="37">
        <v>25</v>
      </c>
      <c r="B28" s="38"/>
      <c r="C28" s="29"/>
      <c r="D28" s="31"/>
      <c r="E28" s="31"/>
      <c r="F28" s="31"/>
      <c r="G28" s="31"/>
      <c r="H28" s="31"/>
      <c r="I28" s="41"/>
      <c r="J28" s="42"/>
      <c r="K28" s="43"/>
      <c r="L28" s="44"/>
      <c r="M28" s="43"/>
      <c r="N28" s="45"/>
      <c r="O28" s="22"/>
    </row>
    <row r="29" spans="1:15" ht="18">
      <c r="A29" s="37">
        <v>26</v>
      </c>
      <c r="B29" s="28" t="s">
        <v>26</v>
      </c>
      <c r="C29" s="64"/>
      <c r="D29" s="31"/>
      <c r="E29" s="31"/>
      <c r="F29" s="31"/>
      <c r="G29" s="31"/>
      <c r="H29" s="31"/>
      <c r="I29" s="32"/>
      <c r="J29" s="33"/>
      <c r="K29" s="65"/>
      <c r="L29" s="66"/>
      <c r="M29" s="65"/>
      <c r="N29" s="53"/>
      <c r="O29" s="22"/>
    </row>
    <row r="30" spans="1:15" ht="18">
      <c r="A30" s="37">
        <v>27</v>
      </c>
      <c r="B30" s="38"/>
      <c r="C30" s="64" t="s">
        <v>27</v>
      </c>
      <c r="D30" s="31"/>
      <c r="E30" s="31"/>
      <c r="F30" s="31"/>
      <c r="G30" s="67"/>
      <c r="H30" s="67"/>
      <c r="I30" s="68"/>
      <c r="J30" s="69"/>
      <c r="K30" s="65"/>
      <c r="L30" s="66"/>
      <c r="M30" s="65"/>
      <c r="N30" s="53"/>
      <c r="O30" s="22"/>
    </row>
    <row r="31" spans="1:15" ht="18">
      <c r="A31" s="37">
        <v>28</v>
      </c>
      <c r="B31" s="38"/>
      <c r="C31" s="29"/>
      <c r="D31" s="70" t="str">
        <f>+'Jun 2020'!D37</f>
        <v>Junio 2020 / Junio  2019</v>
      </c>
      <c r="E31" s="70"/>
      <c r="F31" s="71"/>
      <c r="G31" s="40" t="s">
        <v>17</v>
      </c>
      <c r="H31" s="72" t="s">
        <v>36</v>
      </c>
      <c r="I31" s="73">
        <f>+'Jun 2020'!I37</f>
        <v>0.042183</v>
      </c>
      <c r="J31" s="61" t="str">
        <f>+'Jun 2020'!J37</f>
        <v>4/</v>
      </c>
      <c r="K31" s="75">
        <f>+'Jun 2020'!K37</f>
        <v>0.037132</v>
      </c>
      <c r="L31" s="75">
        <f>+'Jun 2020'!L37</f>
        <v>0.041013</v>
      </c>
      <c r="M31" s="75">
        <f>+'Jun 2020'!M37</f>
        <v>0.040224</v>
      </c>
      <c r="N31" s="76">
        <f>+'Jun 2020'!N37</f>
        <v>0.039627</v>
      </c>
      <c r="O31" s="22"/>
    </row>
    <row r="32" spans="1:15" ht="18">
      <c r="A32" s="37"/>
      <c r="B32" s="38"/>
      <c r="C32" s="29"/>
      <c r="D32" s="70"/>
      <c r="E32" s="70"/>
      <c r="F32" s="71"/>
      <c r="G32" s="40" t="s">
        <v>18</v>
      </c>
      <c r="H32" s="72" t="s">
        <v>36</v>
      </c>
      <c r="I32" s="73">
        <f>+'Jun 2020'!I38</f>
        <v>0.042627</v>
      </c>
      <c r="J32" s="61"/>
      <c r="K32" s="75">
        <f>+'Jun 2020'!K38</f>
        <v>0.02711</v>
      </c>
      <c r="L32" s="75">
        <f>+'Jun 2020'!L38</f>
        <v>0.046093</v>
      </c>
      <c r="M32" s="75">
        <f>+'Jun 2020'!M38</f>
        <v>0.040037</v>
      </c>
      <c r="N32" s="76">
        <f>+'Jun 2020'!N38</f>
        <v>0.03814</v>
      </c>
      <c r="O32" s="22"/>
    </row>
    <row r="33" spans="1:15" ht="18">
      <c r="A33" s="37">
        <v>29</v>
      </c>
      <c r="B33" s="38"/>
      <c r="C33" s="29"/>
      <c r="D33" s="58"/>
      <c r="E33" s="58"/>
      <c r="F33" s="71"/>
      <c r="G33" s="40" t="s">
        <v>19</v>
      </c>
      <c r="H33" s="72" t="s">
        <v>36</v>
      </c>
      <c r="I33" s="73">
        <f>+'Jun 2020'!I39</f>
        <v>0.046861</v>
      </c>
      <c r="J33" s="61"/>
      <c r="K33" s="75">
        <f>+'Jun 2020'!K39</f>
        <v>0.01353</v>
      </c>
      <c r="L33" s="75">
        <f>+'Jun 2020'!L39</f>
        <v>0.01599</v>
      </c>
      <c r="M33" s="75">
        <f>+'Jun 2020'!M39</f>
        <v>0.033352</v>
      </c>
      <c r="N33" s="76">
        <f>+'Jun 2020'!N39</f>
        <v>0.02287</v>
      </c>
      <c r="O33" s="22"/>
    </row>
    <row r="34" spans="1:15" ht="18">
      <c r="A34" s="37">
        <v>30</v>
      </c>
      <c r="B34" s="38"/>
      <c r="C34" s="29"/>
      <c r="D34" s="58"/>
      <c r="E34" s="58"/>
      <c r="F34" s="71"/>
      <c r="G34" s="40" t="s">
        <v>20</v>
      </c>
      <c r="H34" s="72" t="s">
        <v>36</v>
      </c>
      <c r="I34" s="73">
        <f>+'Jun 2020'!I40</f>
        <v>-0.000975</v>
      </c>
      <c r="J34" s="61"/>
      <c r="K34" s="75">
        <f>+'Jun 2020'!K40</f>
        <v>-0.068151</v>
      </c>
      <c r="L34" s="75">
        <f>+'Jun 2020'!L40</f>
        <v>-0.084416</v>
      </c>
      <c r="M34" s="75">
        <f>+'Jun 2020'!M40</f>
        <v>-0.03596</v>
      </c>
      <c r="N34" s="76">
        <f>+'Jun 2020'!N40</f>
        <v>-0.058329</v>
      </c>
      <c r="O34" s="22"/>
    </row>
    <row r="35" spans="1:15" ht="18">
      <c r="A35" s="37">
        <v>37</v>
      </c>
      <c r="B35" s="38"/>
      <c r="C35" s="29"/>
      <c r="D35" s="70" t="str">
        <f>+'Jun 2020'!D49</f>
        <v>Junio 2020 / Junio  2015</v>
      </c>
      <c r="E35" s="78"/>
      <c r="F35" s="71"/>
      <c r="G35" s="40" t="s">
        <v>18</v>
      </c>
      <c r="H35" s="72" t="s">
        <v>74</v>
      </c>
      <c r="I35" s="89">
        <f>+'Jun 2020'!I49</f>
        <v>0.077362</v>
      </c>
      <c r="J35" s="61"/>
      <c r="K35" s="75">
        <f>+'Jun 2020'!K49</f>
        <v>0.058866</v>
      </c>
      <c r="L35" s="75">
        <f>+'Jun 2020'!L49</f>
        <v>0.067994</v>
      </c>
      <c r="M35" s="75">
        <f>+'Jun 2020'!M49</f>
        <v>0.060114</v>
      </c>
      <c r="N35" s="76">
        <f>+'Jun 2020'!N49</f>
        <v>0.063855</v>
      </c>
      <c r="O35" s="22"/>
    </row>
    <row r="36" spans="1:15" ht="18">
      <c r="A36" s="37">
        <v>38</v>
      </c>
      <c r="B36" s="38"/>
      <c r="C36" s="29"/>
      <c r="D36" s="70"/>
      <c r="E36" s="78"/>
      <c r="F36" s="71"/>
      <c r="G36" s="40" t="s">
        <v>19</v>
      </c>
      <c r="H36" s="72" t="s">
        <v>74</v>
      </c>
      <c r="I36" s="89">
        <f>+'Jun 2020'!I50</f>
        <v>0.072252</v>
      </c>
      <c r="J36" s="61"/>
      <c r="K36" s="75">
        <f>+'Jun 2020'!K50</f>
        <v>0.057032</v>
      </c>
      <c r="L36" s="75">
        <f>+'Jun 2020'!L50</f>
        <v>0.05929</v>
      </c>
      <c r="M36" s="75">
        <f>+'Jun 2020'!M50</f>
        <v>0.058382</v>
      </c>
      <c r="N36" s="76">
        <f>+'Jun 2020'!N50</f>
        <v>0.059413</v>
      </c>
      <c r="O36" s="22"/>
    </row>
    <row r="37" spans="1:15" ht="18">
      <c r="A37" s="37">
        <v>39</v>
      </c>
      <c r="B37" s="38"/>
      <c r="C37" s="29"/>
      <c r="D37" s="70"/>
      <c r="E37" s="78"/>
      <c r="F37" s="71"/>
      <c r="G37" s="80" t="s">
        <v>20</v>
      </c>
      <c r="H37" s="72" t="s">
        <v>74</v>
      </c>
      <c r="I37" s="89">
        <f>+'Jun 2020'!I51</f>
        <v>0.050816</v>
      </c>
      <c r="J37" s="61"/>
      <c r="K37" s="75">
        <f>+'Jun 2020'!K51</f>
        <v>0.025134</v>
      </c>
      <c r="L37" s="75">
        <f>+'Jun 2020'!L51</f>
        <v>0.016682</v>
      </c>
      <c r="M37" s="75">
        <f>+'Jun 2020'!M51</f>
        <v>0.034369</v>
      </c>
      <c r="N37" s="76">
        <f>+'Jun 2020'!N51</f>
        <v>0.027288</v>
      </c>
      <c r="O37" s="22"/>
    </row>
    <row r="38" spans="1:15" ht="18">
      <c r="A38" s="37">
        <v>40</v>
      </c>
      <c r="B38" s="38"/>
      <c r="C38" s="29"/>
      <c r="D38" s="70" t="str">
        <f>+'Jun 2020'!D52</f>
        <v>Junio 2020 / Junio  2010</v>
      </c>
      <c r="E38" s="78"/>
      <c r="F38" s="71"/>
      <c r="G38" s="40" t="s">
        <v>18</v>
      </c>
      <c r="H38" s="72" t="s">
        <v>75</v>
      </c>
      <c r="I38" s="89" t="str">
        <f>+'Jun 2020'!I52</f>
        <v>N.A.</v>
      </c>
      <c r="J38" s="61"/>
      <c r="K38" s="75">
        <f>+'Jun 2020'!K52</f>
        <v>0.064564</v>
      </c>
      <c r="L38" s="75">
        <f>+'Jun 2020'!L52</f>
        <v>0.069227</v>
      </c>
      <c r="M38" s="75">
        <f>+'Jun 2020'!M52</f>
        <v>0.062968</v>
      </c>
      <c r="N38" s="76">
        <f>+'Jun 2020'!N52</f>
        <v>0.065781</v>
      </c>
      <c r="O38" s="22"/>
    </row>
    <row r="39" spans="1:15" ht="18">
      <c r="A39" s="37"/>
      <c r="B39" s="38"/>
      <c r="C39" s="29"/>
      <c r="D39" s="70"/>
      <c r="E39" s="78"/>
      <c r="F39" s="71"/>
      <c r="G39" s="40" t="s">
        <v>19</v>
      </c>
      <c r="H39" s="72" t="s">
        <v>75</v>
      </c>
      <c r="I39" s="89" t="str">
        <f>+'Jun 2020'!I53</f>
        <v>N.A.</v>
      </c>
      <c r="J39" s="61"/>
      <c r="K39" s="75">
        <f>+'Jun 2020'!K53</f>
        <v>0.063657</v>
      </c>
      <c r="L39" s="75">
        <f>+'Jun 2020'!L53</f>
        <v>0.063938</v>
      </c>
      <c r="M39" s="75">
        <f>+'Jun 2020'!M53</f>
        <v>0.067117</v>
      </c>
      <c r="N39" s="76">
        <f>+'Jun 2020'!N53</f>
        <v>0.064679</v>
      </c>
      <c r="O39" s="22"/>
    </row>
    <row r="40" spans="1:15" ht="18">
      <c r="A40" s="37"/>
      <c r="B40" s="38"/>
      <c r="C40" s="29"/>
      <c r="D40" s="70"/>
      <c r="E40" s="78"/>
      <c r="F40" s="71"/>
      <c r="G40" s="80" t="s">
        <v>20</v>
      </c>
      <c r="H40" s="72" t="s">
        <v>75</v>
      </c>
      <c r="I40" s="89" t="str">
        <f>+'Jun 2020'!I54</f>
        <v>N.A.</v>
      </c>
      <c r="J40" s="61"/>
      <c r="K40" s="75">
        <f>+'Jun 2020'!K54</f>
        <v>0.045845</v>
      </c>
      <c r="L40" s="75">
        <f>+'Jun 2020'!L54</f>
        <v>0.036098</v>
      </c>
      <c r="M40" s="75">
        <f>+'Jun 2020'!M54</f>
        <v>0.055484</v>
      </c>
      <c r="N40" s="76">
        <f>+'Jun 2020'!N54</f>
        <v>0.045507</v>
      </c>
      <c r="O40" s="22"/>
    </row>
    <row r="41" spans="1:15" ht="18">
      <c r="A41" s="37">
        <v>42</v>
      </c>
      <c r="B41" s="38"/>
      <c r="C41" s="29"/>
      <c r="D41" s="70" t="str">
        <f>+'Jun 2020'!D56</f>
        <v>Junio 2020 / Junio   1994</v>
      </c>
      <c r="E41" s="78"/>
      <c r="F41" s="71"/>
      <c r="G41" s="40" t="s">
        <v>19</v>
      </c>
      <c r="H41" s="72" t="s">
        <v>76</v>
      </c>
      <c r="I41" s="89" t="str">
        <f>+'Jun 2020'!I56</f>
        <v>N.A.</v>
      </c>
      <c r="J41" s="61"/>
      <c r="K41" s="75">
        <f>+'Jun 2020'!K56</f>
        <v>0.106303</v>
      </c>
      <c r="L41" s="75" t="str">
        <f>+'Jun 2020'!L56</f>
        <v>N.A.</v>
      </c>
      <c r="M41" s="75">
        <f>+'Jun 2020'!M56</f>
        <v>0.105659</v>
      </c>
      <c r="N41" s="76">
        <f>+'Jun 2020'!N56</f>
        <v>0.106046</v>
      </c>
      <c r="O41" s="22"/>
    </row>
    <row r="42" spans="1:15" ht="18">
      <c r="A42" s="37">
        <v>43</v>
      </c>
      <c r="B42" s="38"/>
      <c r="C42" s="64"/>
      <c r="D42" s="70"/>
      <c r="E42" s="70"/>
      <c r="F42" s="40"/>
      <c r="G42" s="40"/>
      <c r="H42" s="81"/>
      <c r="I42" s="82"/>
      <c r="J42" s="160"/>
      <c r="K42" s="84"/>
      <c r="L42" s="85"/>
      <c r="M42" s="84"/>
      <c r="N42" s="86"/>
      <c r="O42" s="22"/>
    </row>
    <row r="43" spans="1:15" ht="18">
      <c r="A43" s="37">
        <v>44</v>
      </c>
      <c r="B43" s="38"/>
      <c r="C43" s="64" t="s">
        <v>30</v>
      </c>
      <c r="D43" s="70"/>
      <c r="E43" s="70"/>
      <c r="F43" s="40"/>
      <c r="G43" s="40"/>
      <c r="H43" s="72"/>
      <c r="I43" s="87"/>
      <c r="J43" s="161"/>
      <c r="K43" s="84"/>
      <c r="L43" s="85"/>
      <c r="M43" s="84"/>
      <c r="N43" s="86"/>
      <c r="O43" s="22"/>
    </row>
    <row r="44" spans="1:15" ht="18">
      <c r="A44" s="37">
        <v>45</v>
      </c>
      <c r="B44" s="38"/>
      <c r="C44" s="29"/>
      <c r="D44" s="70" t="str">
        <f>+D31</f>
        <v>Junio 2020 / Junio  2019</v>
      </c>
      <c r="E44" s="78"/>
      <c r="F44" s="162"/>
      <c r="G44" s="40" t="s">
        <v>17</v>
      </c>
      <c r="H44" s="72" t="s">
        <v>36</v>
      </c>
      <c r="I44" s="73">
        <f>+'Jun 2020'!I59</f>
        <v>0.025783</v>
      </c>
      <c r="J44" s="61" t="str">
        <f>+'Jun 2020'!J59</f>
        <v>4/</v>
      </c>
      <c r="K44" s="75">
        <f>+'Jun 2020'!K59</f>
        <v>0.020812</v>
      </c>
      <c r="L44" s="75">
        <f>+'Jun 2020'!L59</f>
        <v>0.024632</v>
      </c>
      <c r="M44" s="75">
        <f>+'Jun 2020'!M59</f>
        <v>0.023855</v>
      </c>
      <c r="N44" s="76">
        <f>+'Jun 2020'!N59</f>
        <v>0.023268</v>
      </c>
      <c r="O44" s="22"/>
    </row>
    <row r="45" spans="1:15" ht="18">
      <c r="A45" s="37"/>
      <c r="B45" s="38"/>
      <c r="C45" s="29"/>
      <c r="D45" s="70"/>
      <c r="E45" s="78"/>
      <c r="F45" s="162"/>
      <c r="G45" s="40" t="s">
        <v>18</v>
      </c>
      <c r="H45" s="72" t="s">
        <v>36</v>
      </c>
      <c r="I45" s="73">
        <f>+'Jun 2020'!I60</f>
        <v>0.026221</v>
      </c>
      <c r="J45" s="61"/>
      <c r="K45" s="75">
        <f>+'Jun 2020'!K60</f>
        <v>0.010948</v>
      </c>
      <c r="L45" s="75">
        <f>+'Jun 2020'!L60</f>
        <v>0.029632</v>
      </c>
      <c r="M45" s="75">
        <f>+'Jun 2020'!M60</f>
        <v>0.023671</v>
      </c>
      <c r="N45" s="76">
        <f>+'Jun 2020'!N60</f>
        <v>0.021805</v>
      </c>
      <c r="O45" s="22"/>
    </row>
    <row r="46" spans="1:15" ht="18">
      <c r="A46" s="37">
        <v>46</v>
      </c>
      <c r="B46" s="38"/>
      <c r="C46" s="29"/>
      <c r="D46" s="58"/>
      <c r="E46" s="58"/>
      <c r="F46" s="163"/>
      <c r="G46" s="40" t="s">
        <v>19</v>
      </c>
      <c r="H46" s="72" t="s">
        <v>36</v>
      </c>
      <c r="I46" s="73">
        <f>+'Jun 2020'!I61</f>
        <v>0.030388</v>
      </c>
      <c r="J46" s="61"/>
      <c r="K46" s="75">
        <f>+'Jun 2020'!K61</f>
        <v>-0.002418</v>
      </c>
      <c r="L46" s="75">
        <f>+'Jun 2020'!L61</f>
        <v>2E-06</v>
      </c>
      <c r="M46" s="75">
        <f>+'Jun 2020'!M61</f>
        <v>0.017091</v>
      </c>
      <c r="N46" s="76">
        <f>+'Jun 2020'!N61</f>
        <v>0.006775</v>
      </c>
      <c r="O46" s="22"/>
    </row>
    <row r="47" spans="1:15" ht="18">
      <c r="A47" s="37">
        <v>47</v>
      </c>
      <c r="B47" s="38"/>
      <c r="C47" s="29"/>
      <c r="D47" s="58"/>
      <c r="E47" s="58"/>
      <c r="F47" s="39"/>
      <c r="G47" s="40" t="s">
        <v>20</v>
      </c>
      <c r="H47" s="72" t="s">
        <v>36</v>
      </c>
      <c r="I47" s="73">
        <f>+'Jun 2020'!I62</f>
        <v>-0.016696</v>
      </c>
      <c r="J47" s="74"/>
      <c r="K47" s="75">
        <f>+'Jun 2020'!K62</f>
        <v>-0.082815</v>
      </c>
      <c r="L47" s="75">
        <f>+'Jun 2020'!L62</f>
        <v>-0.098823</v>
      </c>
      <c r="M47" s="75">
        <f>+'Jun 2020'!M62</f>
        <v>-0.05113</v>
      </c>
      <c r="N47" s="76">
        <f>+'Jun 2020'!N62</f>
        <v>-0.073147</v>
      </c>
      <c r="O47" s="22"/>
    </row>
    <row r="48" spans="1:15" ht="18">
      <c r="A48" s="37">
        <v>54</v>
      </c>
      <c r="B48" s="38"/>
      <c r="C48" s="29"/>
      <c r="D48" s="70" t="str">
        <f>+D35</f>
        <v>Junio 2020 / Junio  2015</v>
      </c>
      <c r="E48" s="78"/>
      <c r="F48" s="39"/>
      <c r="G48" s="40" t="s">
        <v>18</v>
      </c>
      <c r="H48" s="72" t="s">
        <v>74</v>
      </c>
      <c r="I48" s="89">
        <f>+'Jun 2020'!I71</f>
        <v>0.053377</v>
      </c>
      <c r="J48" s="61"/>
      <c r="K48" s="75">
        <f>+'Jun 2020'!K71</f>
        <v>0.035293</v>
      </c>
      <c r="L48" s="75">
        <f>+'Jun 2020'!L71</f>
        <v>0.044218</v>
      </c>
      <c r="M48" s="75">
        <f>+'Jun 2020'!M71</f>
        <v>0.036513</v>
      </c>
      <c r="N48" s="76">
        <f>+'Jun 2020'!N71</f>
        <v>0.040171</v>
      </c>
      <c r="O48" s="22"/>
    </row>
    <row r="49" spans="1:15" ht="18">
      <c r="A49" s="37">
        <v>55</v>
      </c>
      <c r="B49" s="38"/>
      <c r="C49" s="29"/>
      <c r="D49" s="70"/>
      <c r="E49" s="78"/>
      <c r="F49" s="39"/>
      <c r="G49" s="40" t="s">
        <v>19</v>
      </c>
      <c r="H49" s="72" t="s">
        <v>74</v>
      </c>
      <c r="I49" s="89">
        <f>+'Jun 2020'!I72</f>
        <v>0.048382</v>
      </c>
      <c r="J49" s="79"/>
      <c r="K49" s="75">
        <f>+'Jun 2020'!K72</f>
        <v>0.0335</v>
      </c>
      <c r="L49" s="75">
        <f>+'Jun 2020'!L72</f>
        <v>0.035708</v>
      </c>
      <c r="M49" s="75">
        <f>+'Jun 2020'!M72</f>
        <v>0.03482</v>
      </c>
      <c r="N49" s="76">
        <f>+'Jun 2020'!N72</f>
        <v>0.035828</v>
      </c>
      <c r="O49" s="22"/>
    </row>
    <row r="50" spans="1:15" ht="18">
      <c r="A50" s="37">
        <v>56</v>
      </c>
      <c r="B50" s="38"/>
      <c r="C50" s="29"/>
      <c r="D50" s="70"/>
      <c r="E50" s="78"/>
      <c r="F50" s="39"/>
      <c r="G50" s="80" t="s">
        <v>20</v>
      </c>
      <c r="H50" s="72" t="s">
        <v>74</v>
      </c>
      <c r="I50" s="89">
        <f>+'Jun 2020'!I73</f>
        <v>0.027422</v>
      </c>
      <c r="J50" s="79"/>
      <c r="K50" s="75">
        <f>+'Jun 2020'!K73</f>
        <v>0.002312</v>
      </c>
      <c r="L50" s="75">
        <f>+'Jun 2020'!L73</f>
        <v>-0.005951</v>
      </c>
      <c r="M50" s="75">
        <f>+'Jun 2020'!M73</f>
        <v>0.011341</v>
      </c>
      <c r="N50" s="76">
        <f>+'Jun 2020'!N73</f>
        <v>0.004418</v>
      </c>
      <c r="O50" s="22"/>
    </row>
    <row r="51" spans="1:15" ht="18">
      <c r="A51" s="37">
        <v>57</v>
      </c>
      <c r="B51" s="38"/>
      <c r="C51" s="29"/>
      <c r="D51" s="70" t="str">
        <f>+D38</f>
        <v>Junio 2020 / Junio  2010</v>
      </c>
      <c r="E51" s="78"/>
      <c r="F51" s="39"/>
      <c r="G51" s="40" t="s">
        <v>18</v>
      </c>
      <c r="H51" s="72" t="s">
        <v>75</v>
      </c>
      <c r="I51" s="89" t="str">
        <f>+'Jun 2020'!I74</f>
        <v>N.A.</v>
      </c>
      <c r="J51" s="79"/>
      <c r="K51" s="75">
        <f>+'Jun 2020'!K74</f>
        <v>0.035525</v>
      </c>
      <c r="L51" s="75">
        <f>+'Jun 2020'!L74</f>
        <v>0.04006</v>
      </c>
      <c r="M51" s="75">
        <f>+'Jun 2020'!M74</f>
        <v>0.033972</v>
      </c>
      <c r="N51" s="76">
        <f>+'Jun 2020'!N74</f>
        <v>0.036708</v>
      </c>
      <c r="O51" s="22"/>
    </row>
    <row r="52" spans="1:15" ht="18">
      <c r="A52" s="37"/>
      <c r="B52" s="38"/>
      <c r="C52" s="29"/>
      <c r="D52" s="70"/>
      <c r="E52" s="78"/>
      <c r="F52" s="39"/>
      <c r="G52" s="40" t="s">
        <v>19</v>
      </c>
      <c r="H52" s="72" t="s">
        <v>75</v>
      </c>
      <c r="I52" s="89" t="str">
        <f>+'Jun 2020'!I75</f>
        <v>N.A.</v>
      </c>
      <c r="J52" s="79"/>
      <c r="K52" s="75">
        <f>+'Jun 2020'!K75</f>
        <v>0.034642</v>
      </c>
      <c r="L52" s="75">
        <f>+'Jun 2020'!L75</f>
        <v>0.034915</v>
      </c>
      <c r="M52" s="75">
        <f>+'Jun 2020'!M75</f>
        <v>0.038008</v>
      </c>
      <c r="N52" s="76">
        <f>+'Jun 2020'!N75</f>
        <v>0.035637</v>
      </c>
      <c r="O52" s="22"/>
    </row>
    <row r="53" spans="1:15" ht="18">
      <c r="A53" s="37"/>
      <c r="B53" s="38"/>
      <c r="C53" s="29"/>
      <c r="D53" s="70"/>
      <c r="E53" s="78"/>
      <c r="F53" s="39"/>
      <c r="G53" s="80" t="s">
        <v>20</v>
      </c>
      <c r="H53" s="72" t="s">
        <v>75</v>
      </c>
      <c r="I53" s="89" t="str">
        <f>+'Jun 2020'!I76</f>
        <v>N.A.</v>
      </c>
      <c r="J53" s="79"/>
      <c r="K53" s="75">
        <f>+'Jun 2020'!K76</f>
        <v>0.017316</v>
      </c>
      <c r="L53" s="75">
        <f>+'Jun 2020'!L76</f>
        <v>0.007836</v>
      </c>
      <c r="M53" s="75">
        <f>+'Jun 2020'!M76</f>
        <v>0.026692</v>
      </c>
      <c r="N53" s="76">
        <f>+'Jun 2020'!N76</f>
        <v>0.016987</v>
      </c>
      <c r="O53" s="22"/>
    </row>
    <row r="54" spans="1:15" ht="18">
      <c r="A54" s="37">
        <v>59</v>
      </c>
      <c r="B54" s="38"/>
      <c r="C54" s="29"/>
      <c r="D54" s="70" t="str">
        <f>+D41</f>
        <v>Junio 2020 / Junio   1994</v>
      </c>
      <c r="E54" s="78"/>
      <c r="F54" s="39"/>
      <c r="G54" s="40" t="s">
        <v>19</v>
      </c>
      <c r="H54" s="72" t="s">
        <v>76</v>
      </c>
      <c r="I54" s="89" t="str">
        <f>+'Jun 2020'!I78</f>
        <v>N.A.</v>
      </c>
      <c r="J54" s="79"/>
      <c r="K54" s="75">
        <f>+'Jun 2020'!K78</f>
        <v>0.066683</v>
      </c>
      <c r="L54" s="75" t="str">
        <f>+'Jun 2020'!L78</f>
        <v>N.A.</v>
      </c>
      <c r="M54" s="75">
        <f>+'Jun 2020'!M78</f>
        <v>0.066063</v>
      </c>
      <c r="N54" s="76">
        <f>+'Jun 2020'!N78</f>
        <v>0.066436</v>
      </c>
      <c r="O54" s="22"/>
    </row>
    <row r="55" spans="1:15" ht="18">
      <c r="A55" s="37">
        <v>60</v>
      </c>
      <c r="B55" s="38"/>
      <c r="C55" s="64"/>
      <c r="D55" s="46"/>
      <c r="E55" s="46"/>
      <c r="F55" s="40"/>
      <c r="G55" s="40"/>
      <c r="H55" s="46"/>
      <c r="I55" s="159"/>
      <c r="J55" s="164"/>
      <c r="K55" s="165"/>
      <c r="L55" s="92"/>
      <c r="M55" s="165"/>
      <c r="N55" s="45"/>
      <c r="O55" s="22"/>
    </row>
    <row r="56" spans="1:15" ht="18">
      <c r="A56" s="37"/>
      <c r="B56" s="28" t="s">
        <v>38</v>
      </c>
      <c r="C56" s="118"/>
      <c r="D56" s="118"/>
      <c r="E56" s="118"/>
      <c r="F56" s="118"/>
      <c r="G56" s="118"/>
      <c r="H56" s="40"/>
      <c r="I56" s="54"/>
      <c r="J56" s="55"/>
      <c r="K56" s="43"/>
      <c r="L56" s="43"/>
      <c r="M56" s="43"/>
      <c r="N56" s="53"/>
      <c r="O56" s="22"/>
    </row>
    <row r="57" spans="1:15" ht="21" customHeight="1">
      <c r="A57" s="37"/>
      <c r="B57" s="101"/>
      <c r="C57" s="39"/>
      <c r="D57" s="119" t="s">
        <v>39</v>
      </c>
      <c r="E57" s="46"/>
      <c r="F57" s="39"/>
      <c r="G57" s="47"/>
      <c r="H57" s="40"/>
      <c r="I57" s="89">
        <f>+'Jun 2020'!I100</f>
        <v>0.0147</v>
      </c>
      <c r="J57" s="55"/>
      <c r="K57" s="75">
        <f>+'Jun 2020'!K100</f>
        <v>0.0155</v>
      </c>
      <c r="L57" s="75">
        <f>+'Jun 2020'!L100</f>
        <v>0.016</v>
      </c>
      <c r="M57" s="75">
        <f>+'Jun 2020'!M100</f>
        <v>0.0169</v>
      </c>
      <c r="N57" s="121"/>
      <c r="O57" s="22"/>
    </row>
    <row r="58" spans="1:15" ht="21" customHeight="1">
      <c r="A58" s="37"/>
      <c r="B58" s="101"/>
      <c r="C58" s="39"/>
      <c r="D58" s="119" t="s">
        <v>60</v>
      </c>
      <c r="E58" s="119"/>
      <c r="F58" s="122"/>
      <c r="G58" s="123"/>
      <c r="H58" s="124"/>
      <c r="I58" s="125"/>
      <c r="J58" s="126"/>
      <c r="K58" s="43"/>
      <c r="L58" s="43"/>
      <c r="M58" s="43"/>
      <c r="N58" s="53"/>
      <c r="O58" s="22"/>
    </row>
    <row r="59" spans="1:15" ht="21" customHeight="1">
      <c r="A59" s="37">
        <v>77</v>
      </c>
      <c r="B59" s="101"/>
      <c r="C59" s="39"/>
      <c r="D59" s="119"/>
      <c r="E59" s="119"/>
      <c r="F59" s="122"/>
      <c r="G59" s="123" t="s">
        <v>41</v>
      </c>
      <c r="H59" s="124"/>
      <c r="I59" s="89">
        <f>+'Jun 2020'!I102</f>
        <v>0.0038</v>
      </c>
      <c r="J59" s="61"/>
      <c r="K59" s="75">
        <f>+'Jun 2020'!K102</f>
        <v>0</v>
      </c>
      <c r="L59" s="75">
        <f>+'Jun 2020'!L102</f>
        <v>0.0018</v>
      </c>
      <c r="M59" s="75">
        <f>+'Jun 2020'!M102</f>
        <v>0.0067</v>
      </c>
      <c r="N59" s="121"/>
      <c r="O59" s="22"/>
    </row>
    <row r="60" spans="1:15" ht="21" customHeight="1">
      <c r="A60" s="37">
        <v>78</v>
      </c>
      <c r="B60" s="101"/>
      <c r="C60" s="39"/>
      <c r="D60" s="119"/>
      <c r="E60" s="119"/>
      <c r="F60" s="122"/>
      <c r="G60" s="123" t="s">
        <v>42</v>
      </c>
      <c r="H60" s="124"/>
      <c r="I60" s="89">
        <f>+'Jun 2020'!I103</f>
        <v>0.0125</v>
      </c>
      <c r="J60" s="61"/>
      <c r="K60" s="75">
        <f>+'Jun 2020'!K103</f>
        <v>0.0082</v>
      </c>
      <c r="L60" s="75">
        <f>+'Jun 2020'!L103</f>
        <v>0.0125</v>
      </c>
      <c r="M60" s="75">
        <f>+'Jun 2020'!M103</f>
        <v>0.012</v>
      </c>
      <c r="N60" s="121"/>
      <c r="O60" s="22"/>
    </row>
    <row r="61" spans="1:15" ht="12" customHeight="1">
      <c r="A61" s="37">
        <v>79</v>
      </c>
      <c r="B61" s="101"/>
      <c r="C61" s="39"/>
      <c r="D61" s="46"/>
      <c r="E61" s="46"/>
      <c r="F61" s="39"/>
      <c r="G61" s="47"/>
      <c r="H61" s="40"/>
      <c r="I61" s="54"/>
      <c r="J61" s="61"/>
      <c r="K61" s="43"/>
      <c r="L61" s="43"/>
      <c r="M61" s="43"/>
      <c r="N61" s="53"/>
      <c r="O61" s="22"/>
    </row>
    <row r="62" spans="1:15" ht="21.75" customHeight="1">
      <c r="A62" s="37">
        <v>80</v>
      </c>
      <c r="B62" s="101"/>
      <c r="C62" s="39"/>
      <c r="D62" s="46" t="s">
        <v>61</v>
      </c>
      <c r="E62" s="46"/>
      <c r="F62" s="39"/>
      <c r="G62" s="47"/>
      <c r="H62" s="40"/>
      <c r="I62" s="89">
        <f>+'Jun 2020'!I105</f>
        <v>0.0135</v>
      </c>
      <c r="J62" s="61"/>
      <c r="K62" s="75">
        <f>+'Jun 2020'!K105</f>
        <v>0.0135</v>
      </c>
      <c r="L62" s="75">
        <f>+'Jun 2020'!L105</f>
        <v>0.0135</v>
      </c>
      <c r="M62" s="75">
        <f>+'Jun 2020'!M105</f>
        <v>0.0135</v>
      </c>
      <c r="N62" s="121"/>
      <c r="O62" s="22"/>
    </row>
    <row r="63" spans="1:15" ht="34.5" customHeight="1">
      <c r="A63" s="37">
        <v>81</v>
      </c>
      <c r="B63" s="101"/>
      <c r="C63" s="39"/>
      <c r="D63" s="185" t="s">
        <v>62</v>
      </c>
      <c r="E63" s="185"/>
      <c r="F63" s="186"/>
      <c r="G63" s="186"/>
      <c r="H63" s="187"/>
      <c r="I63" s="54"/>
      <c r="J63" s="61"/>
      <c r="K63" s="131"/>
      <c r="L63" s="131"/>
      <c r="M63" s="131"/>
      <c r="N63" s="53"/>
      <c r="O63" s="22"/>
    </row>
    <row r="64" spans="1:15" ht="24" customHeight="1">
      <c r="A64" s="37"/>
      <c r="B64" s="101"/>
      <c r="C64" s="39"/>
      <c r="D64" s="132"/>
      <c r="E64" s="132"/>
      <c r="F64" s="133"/>
      <c r="G64" s="96" t="s">
        <v>17</v>
      </c>
      <c r="H64" s="134"/>
      <c r="I64" s="166">
        <f>+'Jun 2020'!I107</f>
        <v>0.00058</v>
      </c>
      <c r="J64" s="167"/>
      <c r="K64" s="168">
        <f>+'Jun 2020'!K107</f>
        <v>0.00041</v>
      </c>
      <c r="L64" s="168">
        <f>+'Jun 2020'!L107</f>
        <v>0.001</v>
      </c>
      <c r="M64" s="168">
        <f>+'Jun 2020'!M107</f>
        <v>0.00067</v>
      </c>
      <c r="N64" s="53"/>
      <c r="O64" s="22"/>
    </row>
    <row r="65" spans="1:15" ht="21" customHeight="1">
      <c r="A65" s="137"/>
      <c r="B65" s="101"/>
      <c r="C65" s="39"/>
      <c r="D65" s="39"/>
      <c r="E65" s="39"/>
      <c r="F65" s="39"/>
      <c r="G65" s="96" t="s">
        <v>18</v>
      </c>
      <c r="H65" s="134"/>
      <c r="I65" s="166">
        <f>+'Jun 2020'!I108</f>
        <v>0.00091</v>
      </c>
      <c r="J65" s="167"/>
      <c r="K65" s="168">
        <f>+'Jun 2020'!K108</f>
        <v>0.000953</v>
      </c>
      <c r="L65" s="168">
        <f>+'Jun 2020'!L108</f>
        <v>0.001</v>
      </c>
      <c r="M65" s="168">
        <f>+'Jun 2020'!M108</f>
        <v>0.001</v>
      </c>
      <c r="N65" s="53"/>
      <c r="O65" s="22"/>
    </row>
    <row r="66" spans="1:15" ht="21" customHeight="1">
      <c r="A66" s="137"/>
      <c r="B66" s="101"/>
      <c r="C66" s="39"/>
      <c r="D66" s="39"/>
      <c r="E66" s="39"/>
      <c r="F66" s="39"/>
      <c r="G66" s="96" t="s">
        <v>19</v>
      </c>
      <c r="H66" s="134"/>
      <c r="I66" s="166">
        <f>+'Jun 2020'!I109</f>
        <v>0.00124</v>
      </c>
      <c r="J66" s="167"/>
      <c r="K66" s="168">
        <f>+'Jun 2020'!K109</f>
        <v>0.00145</v>
      </c>
      <c r="L66" s="168">
        <f>+'Jun 2020'!L109</f>
        <v>0.0013000000000000002</v>
      </c>
      <c r="M66" s="168">
        <f>+'Jun 2020'!M109</f>
        <v>0.00175</v>
      </c>
      <c r="N66" s="53"/>
      <c r="O66" s="22"/>
    </row>
    <row r="67" spans="1:15" ht="21" customHeight="1">
      <c r="A67" s="137"/>
      <c r="B67" s="101"/>
      <c r="C67" s="39"/>
      <c r="D67" s="39"/>
      <c r="E67" s="39"/>
      <c r="F67" s="39"/>
      <c r="G67" s="96" t="s">
        <v>20</v>
      </c>
      <c r="H67" s="134"/>
      <c r="I67" s="166">
        <f>+'Jun 2020'!I110</f>
        <v>0.00157</v>
      </c>
      <c r="J67" s="61"/>
      <c r="K67" s="168">
        <f>+'Jun 2020'!K110</f>
        <v>0.00165</v>
      </c>
      <c r="L67" s="168">
        <f>+'Jun 2020'!L110</f>
        <v>0.0016</v>
      </c>
      <c r="M67" s="168">
        <f>+'Jun 2020'!M110</f>
        <v>0.0019000000000000002</v>
      </c>
      <c r="N67" s="53"/>
      <c r="O67" s="22"/>
    </row>
    <row r="68" spans="1:15" ht="19.5" customHeight="1">
      <c r="A68" s="137"/>
      <c r="B68" s="140"/>
      <c r="C68" s="141"/>
      <c r="D68" s="141"/>
      <c r="E68" s="141"/>
      <c r="F68" s="141"/>
      <c r="G68" s="141"/>
      <c r="H68" s="141"/>
      <c r="I68" s="142"/>
      <c r="J68" s="143"/>
      <c r="K68" s="144"/>
      <c r="L68" s="144"/>
      <c r="M68" s="144"/>
      <c r="N68" s="145"/>
      <c r="O68" s="146"/>
    </row>
    <row r="69" spans="1:15" ht="14.25" customHeight="1">
      <c r="A69" s="137"/>
      <c r="B69" s="147"/>
      <c r="C69" s="147"/>
      <c r="D69" s="147"/>
      <c r="E69" s="147"/>
      <c r="F69" s="147"/>
      <c r="G69" s="147"/>
      <c r="H69" s="147"/>
      <c r="I69" s="147"/>
      <c r="J69" s="147"/>
      <c r="K69" s="148"/>
      <c r="L69" s="148"/>
      <c r="M69" s="148"/>
      <c r="N69" s="149"/>
      <c r="O69" s="146"/>
    </row>
    <row r="70" spans="1:15" ht="33.75" customHeight="1">
      <c r="A70" s="150"/>
      <c r="B70" s="189" t="s">
        <v>45</v>
      </c>
      <c r="C70" s="189"/>
      <c r="D70" s="189"/>
      <c r="E70" s="189"/>
      <c r="F70" s="189"/>
      <c r="G70" s="189"/>
      <c r="H70" s="189"/>
      <c r="I70" s="189"/>
      <c r="J70" s="189"/>
      <c r="K70" s="189"/>
      <c r="L70" s="189"/>
      <c r="M70" s="189"/>
      <c r="N70" s="189"/>
      <c r="O70" s="146"/>
    </row>
    <row r="71" spans="1:15" ht="30" customHeight="1">
      <c r="A71" s="137"/>
      <c r="B71" s="189" t="s">
        <v>46</v>
      </c>
      <c r="C71" s="189"/>
      <c r="D71" s="189"/>
      <c r="E71" s="189"/>
      <c r="F71" s="189"/>
      <c r="G71" s="189"/>
      <c r="H71" s="189"/>
      <c r="I71" s="189"/>
      <c r="J71" s="189"/>
      <c r="K71" s="189"/>
      <c r="L71" s="189"/>
      <c r="M71" s="189"/>
      <c r="N71" s="189"/>
      <c r="O71" s="151"/>
    </row>
    <row r="72" spans="1:15" ht="30" customHeight="1">
      <c r="A72" s="137"/>
      <c r="B72" s="188" t="s">
        <v>47</v>
      </c>
      <c r="C72" s="188"/>
      <c r="D72" s="188"/>
      <c r="E72" s="188"/>
      <c r="F72" s="188"/>
      <c r="G72" s="188"/>
      <c r="H72" s="188"/>
      <c r="I72" s="188"/>
      <c r="J72" s="188"/>
      <c r="K72" s="188"/>
      <c r="L72" s="188"/>
      <c r="M72" s="188"/>
      <c r="N72" s="188"/>
      <c r="O72" s="151"/>
    </row>
    <row r="73" spans="1:15" ht="30" customHeight="1">
      <c r="A73" s="137"/>
      <c r="B73" s="188" t="s">
        <v>48</v>
      </c>
      <c r="C73" s="188"/>
      <c r="D73" s="188"/>
      <c r="E73" s="188"/>
      <c r="F73" s="188"/>
      <c r="G73" s="188"/>
      <c r="H73" s="188"/>
      <c r="I73" s="188"/>
      <c r="J73" s="188"/>
      <c r="K73" s="188"/>
      <c r="L73" s="188"/>
      <c r="M73" s="188"/>
      <c r="N73" s="188"/>
      <c r="O73" s="151"/>
    </row>
    <row r="74" spans="1:15" ht="21" customHeight="1">
      <c r="A74" s="137"/>
      <c r="B74" s="189" t="s">
        <v>63</v>
      </c>
      <c r="C74" s="189"/>
      <c r="D74" s="189"/>
      <c r="E74" s="189"/>
      <c r="F74" s="189"/>
      <c r="G74" s="189"/>
      <c r="H74" s="189"/>
      <c r="I74" s="189"/>
      <c r="J74" s="189"/>
      <c r="K74" s="189"/>
      <c r="L74" s="189"/>
      <c r="M74" s="189"/>
      <c r="N74" s="189"/>
      <c r="O74" s="151"/>
    </row>
    <row r="75" spans="1:15" ht="21" customHeight="1">
      <c r="A75" s="137"/>
      <c r="B75" s="189" t="str">
        <f>+'Jun 2020'!B120:N120</f>
        <v>(8) Aplicable sobre una Remuneración Máxima Asegurable de S/. 9 788,95.</v>
      </c>
      <c r="C75" s="189"/>
      <c r="D75" s="189"/>
      <c r="E75" s="189"/>
      <c r="F75" s="189"/>
      <c r="G75" s="189"/>
      <c r="H75" s="189"/>
      <c r="I75" s="189"/>
      <c r="J75" s="189"/>
      <c r="K75" s="189"/>
      <c r="L75" s="189"/>
      <c r="M75" s="189"/>
      <c r="N75" s="189"/>
      <c r="O75" s="151"/>
    </row>
    <row r="76" spans="1:15" ht="17.25" customHeight="1">
      <c r="A76" s="137"/>
      <c r="B76" s="169" t="s">
        <v>64</v>
      </c>
      <c r="C76" s="170"/>
      <c r="D76" s="170"/>
      <c r="E76" s="170"/>
      <c r="F76" s="170"/>
      <c r="G76" s="170"/>
      <c r="H76" s="170"/>
      <c r="I76" s="170"/>
      <c r="J76" s="170"/>
      <c r="K76" s="170"/>
      <c r="L76" s="171"/>
      <c r="M76" s="172"/>
      <c r="N76" s="172"/>
      <c r="O76" s="151"/>
    </row>
    <row r="77" spans="1:15" ht="16.5">
      <c r="A77" s="137"/>
      <c r="B77" s="173" t="s">
        <v>53</v>
      </c>
      <c r="C77" s="153"/>
      <c r="D77" s="153"/>
      <c r="E77" s="153"/>
      <c r="F77" s="153"/>
      <c r="G77" s="153"/>
      <c r="H77" s="153"/>
      <c r="I77" s="153"/>
      <c r="J77" s="153"/>
      <c r="K77" s="153"/>
      <c r="L77" s="154"/>
      <c r="M77" s="147"/>
      <c r="N77" s="147"/>
      <c r="O77" s="151"/>
    </row>
    <row r="78" spans="1:15" ht="13.5" thickBot="1">
      <c r="A78" s="156"/>
      <c r="B78" s="157"/>
      <c r="C78" s="157"/>
      <c r="D78" s="157"/>
      <c r="E78" s="157"/>
      <c r="F78" s="157"/>
      <c r="G78" s="157"/>
      <c r="H78" s="157"/>
      <c r="I78" s="157"/>
      <c r="J78" s="157"/>
      <c r="K78" s="157"/>
      <c r="L78" s="157"/>
      <c r="M78" s="157"/>
      <c r="N78" s="157"/>
      <c r="O78" s="158"/>
    </row>
    <row r="79" ht="13.5" thickTop="1"/>
  </sheetData>
  <mergeCells count="9">
    <mergeCell ref="B73:N73"/>
    <mergeCell ref="B74:N74"/>
    <mergeCell ref="B75:N75"/>
    <mergeCell ref="I8:M8"/>
    <mergeCell ref="N8:N9"/>
    <mergeCell ref="D63:H63"/>
    <mergeCell ref="B70:N70"/>
    <mergeCell ref="B71:N71"/>
    <mergeCell ref="B72:N72"/>
  </mergeCells>
  <printOptions horizontalCentered="1" verticalCentered="1"/>
  <pageMargins left="0.35433070866141736" right="0.35433070866141736" top="0.1968503937007874" bottom="0.1968503937007874" header="0" footer="0"/>
  <pageSetup fitToHeight="1" fitToWidth="1" horizontalDpi="600" verticalDpi="600" orientation="portrait" paperSize="9"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Antonieta Berdejo Chávez</dc:creator>
  <cp:keywords/>
  <dc:description/>
  <cp:lastModifiedBy>María Antonieta Berdejo Chávez</cp:lastModifiedBy>
  <dcterms:created xsi:type="dcterms:W3CDTF">2020-07-20T18:30:35Z</dcterms:created>
  <dcterms:modified xsi:type="dcterms:W3CDTF">2020-07-20T20:58:53Z</dcterms:modified>
  <cp:category/>
  <cp:version/>
  <cp:contentType/>
  <cp:contentStatus/>
</cp:coreProperties>
</file>