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4040" windowHeight="1176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52511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<sst xmlns="http://schemas.openxmlformats.org/spreadsheetml/2006/main" count="95" uniqueCount="44">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</sst>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 * #_ ;_ * \-#_ ;_ * &quot;-&quot;?_ ;_ @_ "/>
    <numFmt numFmtId="189" formatCode="_-* #,##0.0_-;\-* #,##0.0_-;_-* &quot;-&quot;??_-;_-@_-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13" applyNumberFormat="1" applyFont="1" applyFill="1" applyBorder="1" applyAlignment="1">
      <alignment vertical="center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88" fontId="8" fillId="32" borderId="32" xfId="313" applyNumberFormat="1" applyFont="1" applyFill="1" applyBorder="1" applyAlignment="1">
      <alignment vertical="center"/>
      <protection/>
    </xf>
    <xf numFmtId="170" fontId="8" fillId="32" borderId="33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88" fontId="8" fillId="32" borderId="22" xfId="313" applyNumberFormat="1" applyFont="1" applyFill="1" applyBorder="1" applyAlignment="1">
      <alignment vertical="center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70" fontId="63" fillId="32" borderId="0" xfId="0" applyNumberFormat="1" applyFont="1" applyFill="1"/>
    <xf numFmtId="189" fontId="8" fillId="32" borderId="0" xfId="373" applyNumberFormat="1" applyFont="1" applyFill="1" applyBorder="1" applyAlignment="1">
      <alignment vertical="center"/>
    </xf>
    <xf numFmtId="189" fontId="8" fillId="32" borderId="32" xfId="373" applyNumberFormat="1" applyFont="1" applyFill="1" applyBorder="1" applyAlignment="1">
      <alignment vertical="center"/>
    </xf>
    <xf numFmtId="189" fontId="6" fillId="32" borderId="0" xfId="373" applyNumberFormat="1" applyFont="1" applyFill="1" applyBorder="1" applyAlignment="1">
      <alignment vertical="center"/>
    </xf>
    <xf numFmtId="189" fontId="8" fillId="32" borderId="27" xfId="373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0" fontId="7" fillId="32" borderId="27" xfId="254" applyFont="1" applyFill="1" applyBorder="1" applyAlignment="1">
      <alignment vertical="center"/>
      <protection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A2" sqref="A2"/>
    </sheetView>
  </sheetViews>
  <sheetFormatPr defaultColWidth="11.421875" defaultRowHeight="15"/>
  <cols>
    <col min="1" max="1" width="5.57421875" style="41" customWidth="1"/>
    <col min="2" max="2" width="2.421875" style="41" customWidth="1"/>
    <col min="3" max="3" width="125.7109375" style="41" customWidth="1"/>
    <col min="4" max="16384" width="11.421875" style="41" customWidth="1"/>
  </cols>
  <sheetData>
    <row r="7" spans="1:3" ht="14.25" thickBot="1">
      <c r="A7" s="40"/>
      <c r="B7" s="40"/>
      <c r="C7" s="40"/>
    </row>
    <row r="8" spans="1:3" ht="15">
      <c r="A8" s="42"/>
      <c r="B8" s="42"/>
      <c r="C8" s="42"/>
    </row>
    <row r="9" spans="1:3" ht="17.25">
      <c r="A9" s="43" t="s">
        <v>35</v>
      </c>
      <c r="B9" s="44"/>
      <c r="C9" s="42"/>
    </row>
    <row r="10" spans="1:3" ht="15">
      <c r="A10" s="45"/>
      <c r="B10" s="45"/>
      <c r="C10" s="46"/>
    </row>
    <row r="11" spans="1:3" ht="15">
      <c r="A11" s="47"/>
      <c r="B11" s="48" t="s">
        <v>33</v>
      </c>
      <c r="C11" s="54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7"/>
      <c r="B12" s="48" t="s">
        <v>33</v>
      </c>
      <c r="C12" s="54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7"/>
      <c r="B13" s="48" t="s">
        <v>33</v>
      </c>
      <c r="C13" s="54" t="str">
        <f>+'Retiros25%| Monto'!A2</f>
        <v>Monto mensual de Retiros de las Cuentas Individuales de Capitalización para la compra de Primer Inmueble según AFP y Finalidad</v>
      </c>
    </row>
    <row r="14" spans="1:3" ht="16.5">
      <c r="A14" s="47"/>
      <c r="B14" s="48" t="s">
        <v>33</v>
      </c>
      <c r="C14" s="55" t="s">
        <v>34</v>
      </c>
    </row>
    <row r="15" spans="1:3" ht="14.25" thickBot="1">
      <c r="A15" s="49"/>
      <c r="B15" s="50"/>
      <c r="C15" s="49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5" zoomScaleNormal="85" workbookViewId="0" topLeftCell="A1">
      <selection activeCell="A2" sqref="A2"/>
    </sheetView>
  </sheetViews>
  <sheetFormatPr defaultColWidth="11.421875" defaultRowHeight="15"/>
  <cols>
    <col min="1" max="1" width="1.7109375" style="56" customWidth="1"/>
    <col min="2" max="2" width="24.421875" style="56" customWidth="1"/>
    <col min="3" max="13" width="9.28125" style="56" customWidth="1"/>
    <col min="14" max="14" width="8.8515625" style="56" customWidth="1"/>
    <col min="15" max="16" width="10.7109375" style="56" customWidth="1"/>
    <col min="17" max="16384" width="11.421875" style="56" customWidth="1"/>
  </cols>
  <sheetData>
    <row r="1" ht="16.5">
      <c r="B1" s="57" t="s">
        <v>39</v>
      </c>
    </row>
    <row r="2" spans="1:16" s="14" customFormat="1" ht="55.5" customHeight="1">
      <c r="A2" s="1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4" customFormat="1" ht="16.5">
      <c r="A3" s="3">
        <v>44012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27" t="s">
        <v>26</v>
      </c>
      <c r="B5" s="128"/>
      <c r="C5" s="58" t="s">
        <v>40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125" t="s">
        <v>4</v>
      </c>
      <c r="O5" s="18" t="s">
        <v>5</v>
      </c>
      <c r="P5" s="18" t="s">
        <v>5</v>
      </c>
    </row>
    <row r="6" spans="1:16" s="14" customFormat="1" ht="12.75">
      <c r="A6" s="129"/>
      <c r="B6" s="129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6"/>
      <c r="O6" s="21" t="s">
        <v>17</v>
      </c>
      <c r="P6" s="21" t="s">
        <v>18</v>
      </c>
    </row>
    <row r="7" spans="1:17" s="14" customFormat="1" ht="12.75">
      <c r="A7" s="74" t="s">
        <v>0</v>
      </c>
      <c r="B7" s="103"/>
      <c r="C7" s="104">
        <f>+C9+C8</f>
        <v>0</v>
      </c>
      <c r="D7" s="104">
        <f aca="true" t="shared" si="0" ref="D7:M7">+D9+D8</f>
        <v>116</v>
      </c>
      <c r="E7" s="104">
        <f t="shared" si="0"/>
        <v>1131</v>
      </c>
      <c r="F7" s="104">
        <f t="shared" si="0"/>
        <v>1170</v>
      </c>
      <c r="G7" s="104">
        <f t="shared" si="0"/>
        <v>878</v>
      </c>
      <c r="H7" s="104">
        <f t="shared" si="0"/>
        <v>552</v>
      </c>
      <c r="I7" s="104">
        <f t="shared" si="0"/>
        <v>283</v>
      </c>
      <c r="J7" s="104">
        <f t="shared" si="0"/>
        <v>121</v>
      </c>
      <c r="K7" s="104">
        <f t="shared" si="0"/>
        <v>56</v>
      </c>
      <c r="L7" s="104">
        <f t="shared" si="0"/>
        <v>12</v>
      </c>
      <c r="M7" s="104">
        <f t="shared" si="0"/>
        <v>1</v>
      </c>
      <c r="N7" s="104">
        <f>+N9+N8</f>
        <v>4320</v>
      </c>
      <c r="O7" s="105">
        <f>+N7/$N$7</f>
        <v>1</v>
      </c>
      <c r="P7" s="105">
        <f>+N7/$N$19</f>
        <v>0.04588812644728177</v>
      </c>
      <c r="Q7" s="22"/>
    </row>
    <row r="8" spans="1:29" s="14" customFormat="1" ht="12.75">
      <c r="A8" s="106"/>
      <c r="B8" s="53" t="s">
        <v>23</v>
      </c>
      <c r="C8" s="95">
        <v>0</v>
      </c>
      <c r="D8" s="95">
        <v>19</v>
      </c>
      <c r="E8" s="95">
        <v>318</v>
      </c>
      <c r="F8" s="95">
        <v>558</v>
      </c>
      <c r="G8" s="95">
        <v>591</v>
      </c>
      <c r="H8" s="95">
        <v>403</v>
      </c>
      <c r="I8" s="95">
        <v>191</v>
      </c>
      <c r="J8" s="95">
        <v>81</v>
      </c>
      <c r="K8" s="95">
        <v>37</v>
      </c>
      <c r="L8" s="95">
        <v>8</v>
      </c>
      <c r="M8" s="95"/>
      <c r="N8" s="95">
        <v>2206</v>
      </c>
      <c r="O8" s="107">
        <f aca="true" t="shared" si="1" ref="O8:O9">+N8/$N$7</f>
        <v>0.5106481481481482</v>
      </c>
      <c r="P8" s="95"/>
      <c r="Q8" s="22"/>
      <c r="AC8" s="23"/>
    </row>
    <row r="9" spans="1:17" s="14" customFormat="1" ht="12.75">
      <c r="A9" s="79"/>
      <c r="B9" s="108" t="s">
        <v>24</v>
      </c>
      <c r="C9" s="98">
        <v>0</v>
      </c>
      <c r="D9" s="98">
        <v>97</v>
      </c>
      <c r="E9" s="98">
        <v>813</v>
      </c>
      <c r="F9" s="98">
        <v>612</v>
      </c>
      <c r="G9" s="98">
        <v>287</v>
      </c>
      <c r="H9" s="98">
        <v>149</v>
      </c>
      <c r="I9" s="98">
        <v>92</v>
      </c>
      <c r="J9" s="98">
        <v>40</v>
      </c>
      <c r="K9" s="98">
        <v>19</v>
      </c>
      <c r="L9" s="98">
        <v>4</v>
      </c>
      <c r="M9" s="98">
        <v>1</v>
      </c>
      <c r="N9" s="98">
        <v>2114</v>
      </c>
      <c r="O9" s="109">
        <f t="shared" si="1"/>
        <v>0.48935185185185187</v>
      </c>
      <c r="P9" s="98"/>
      <c r="Q9" s="22"/>
    </row>
    <row r="10" spans="1:17" s="14" customFormat="1" ht="12.75">
      <c r="A10" s="74" t="s">
        <v>1</v>
      </c>
      <c r="B10" s="74"/>
      <c r="C10" s="104">
        <f>+C12+C11</f>
        <v>0</v>
      </c>
      <c r="D10" s="104">
        <f aca="true" t="shared" si="2" ref="D10:M10">+D12+D11</f>
        <v>44</v>
      </c>
      <c r="E10" s="104">
        <v>1449</v>
      </c>
      <c r="F10" s="104">
        <f t="shared" si="2"/>
        <v>5165</v>
      </c>
      <c r="G10" s="104">
        <f t="shared" si="2"/>
        <v>8228</v>
      </c>
      <c r="H10" s="104">
        <f t="shared" si="2"/>
        <v>7672</v>
      </c>
      <c r="I10" s="104">
        <f t="shared" si="2"/>
        <v>5227</v>
      </c>
      <c r="J10" s="104">
        <f t="shared" si="2"/>
        <v>3156</v>
      </c>
      <c r="K10" s="104">
        <f t="shared" si="2"/>
        <v>1664</v>
      </c>
      <c r="L10" s="104">
        <f t="shared" si="2"/>
        <v>538</v>
      </c>
      <c r="M10" s="104">
        <f t="shared" si="2"/>
        <v>14</v>
      </c>
      <c r="N10" s="104">
        <f>+N12+N11</f>
        <v>33157</v>
      </c>
      <c r="O10" s="105">
        <f>+N10/$N$10</f>
        <v>1</v>
      </c>
      <c r="P10" s="105">
        <f>+N10/$N$19</f>
        <v>0.35220199273437997</v>
      </c>
      <c r="Q10" s="22"/>
    </row>
    <row r="11" spans="1:29" s="14" customFormat="1" ht="12.75">
      <c r="A11" s="106"/>
      <c r="B11" s="53" t="s">
        <v>23</v>
      </c>
      <c r="C11" s="95">
        <v>0</v>
      </c>
      <c r="D11" s="95">
        <v>19</v>
      </c>
      <c r="E11" s="95">
        <v>708</v>
      </c>
      <c r="F11" s="95">
        <v>3267</v>
      </c>
      <c r="G11" s="95">
        <v>5931</v>
      </c>
      <c r="H11" s="95">
        <v>5825</v>
      </c>
      <c r="I11" s="95">
        <v>3944</v>
      </c>
      <c r="J11" s="95">
        <v>2316</v>
      </c>
      <c r="K11" s="95">
        <v>1206</v>
      </c>
      <c r="L11" s="95">
        <v>383</v>
      </c>
      <c r="M11" s="95">
        <v>9</v>
      </c>
      <c r="N11" s="95">
        <v>23608</v>
      </c>
      <c r="O11" s="110">
        <f aca="true" t="shared" si="3" ref="O11:O12">+N11/$N$10</f>
        <v>0.7120065144615013</v>
      </c>
      <c r="P11" s="95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9"/>
      <c r="B12" s="108" t="s">
        <v>24</v>
      </c>
      <c r="C12" s="98">
        <v>0</v>
      </c>
      <c r="D12" s="98">
        <v>25</v>
      </c>
      <c r="E12" s="98">
        <v>741</v>
      </c>
      <c r="F12" s="98">
        <v>1898</v>
      </c>
      <c r="G12" s="98">
        <v>2297</v>
      </c>
      <c r="H12" s="98">
        <v>1847</v>
      </c>
      <c r="I12" s="98">
        <v>1283</v>
      </c>
      <c r="J12" s="98">
        <v>840</v>
      </c>
      <c r="K12" s="98">
        <v>458</v>
      </c>
      <c r="L12" s="98">
        <v>155</v>
      </c>
      <c r="M12" s="98">
        <v>5</v>
      </c>
      <c r="N12" s="98">
        <v>9549</v>
      </c>
      <c r="O12" s="109">
        <f t="shared" si="3"/>
        <v>0.2879934855384987</v>
      </c>
      <c r="P12" s="98"/>
      <c r="Q12" s="22"/>
      <c r="U12" s="23"/>
      <c r="V12" s="23"/>
      <c r="W12" s="23"/>
      <c r="X12" s="23"/>
      <c r="AC12" s="23"/>
    </row>
    <row r="13" spans="1:17" s="14" customFormat="1" ht="12.75">
      <c r="A13" s="74" t="s">
        <v>2</v>
      </c>
      <c r="B13" s="74"/>
      <c r="C13" s="104">
        <f>+C15+C14</f>
        <v>0</v>
      </c>
      <c r="D13" s="104">
        <f aca="true" t="shared" si="4" ref="D13:M13">+D15+D14</f>
        <v>87</v>
      </c>
      <c r="E13" s="104">
        <f t="shared" si="4"/>
        <v>2635</v>
      </c>
      <c r="F13" s="104">
        <f t="shared" si="4"/>
        <v>7516</v>
      </c>
      <c r="G13" s="104">
        <f t="shared" si="4"/>
        <v>9021</v>
      </c>
      <c r="H13" s="104">
        <f t="shared" si="4"/>
        <v>7149</v>
      </c>
      <c r="I13" s="104">
        <f t="shared" si="4"/>
        <v>4375</v>
      </c>
      <c r="J13" s="104">
        <f t="shared" si="4"/>
        <v>2464</v>
      </c>
      <c r="K13" s="104">
        <f t="shared" si="4"/>
        <v>1231</v>
      </c>
      <c r="L13" s="104">
        <f t="shared" si="4"/>
        <v>360</v>
      </c>
      <c r="M13" s="104">
        <f t="shared" si="4"/>
        <v>6</v>
      </c>
      <c r="N13" s="104">
        <f>+N15+N14</f>
        <v>34844</v>
      </c>
      <c r="O13" s="105">
        <f>+N13/$N$13</f>
        <v>1</v>
      </c>
      <c r="P13" s="105">
        <f>+N13/$N$19</f>
        <v>0.3701217310021032</v>
      </c>
      <c r="Q13" s="22"/>
    </row>
    <row r="14" spans="1:29" s="14" customFormat="1" ht="12.75">
      <c r="A14" s="106"/>
      <c r="B14" s="53" t="s">
        <v>23</v>
      </c>
      <c r="C14" s="95">
        <v>0</v>
      </c>
      <c r="D14" s="95">
        <v>33</v>
      </c>
      <c r="E14" s="95">
        <v>1251</v>
      </c>
      <c r="F14" s="95">
        <v>4677</v>
      </c>
      <c r="G14" s="95">
        <v>6790</v>
      </c>
      <c r="H14" s="95">
        <v>5784</v>
      </c>
      <c r="I14" s="95">
        <v>3501</v>
      </c>
      <c r="J14" s="95">
        <v>1929</v>
      </c>
      <c r="K14" s="95">
        <v>938</v>
      </c>
      <c r="L14" s="95">
        <v>281</v>
      </c>
      <c r="M14" s="95">
        <v>5</v>
      </c>
      <c r="N14" s="95">
        <v>25189</v>
      </c>
      <c r="O14" s="110">
        <f aca="true" t="shared" si="5" ref="O14:O15">+N14/$N$13</f>
        <v>0.7229078177017564</v>
      </c>
      <c r="P14" s="95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9"/>
      <c r="B15" s="108" t="s">
        <v>24</v>
      </c>
      <c r="C15" s="98">
        <v>0</v>
      </c>
      <c r="D15" s="98">
        <v>54</v>
      </c>
      <c r="E15" s="98">
        <v>1384</v>
      </c>
      <c r="F15" s="98">
        <v>2839</v>
      </c>
      <c r="G15" s="98">
        <v>2231</v>
      </c>
      <c r="H15" s="98">
        <v>1365</v>
      </c>
      <c r="I15" s="98">
        <v>874</v>
      </c>
      <c r="J15" s="98">
        <v>535</v>
      </c>
      <c r="K15" s="98">
        <v>293</v>
      </c>
      <c r="L15" s="98">
        <v>79</v>
      </c>
      <c r="M15" s="98">
        <v>1</v>
      </c>
      <c r="N15" s="98">
        <v>9655</v>
      </c>
      <c r="O15" s="109">
        <f t="shared" si="5"/>
        <v>0.2770921822982436</v>
      </c>
      <c r="P15" s="98"/>
      <c r="Q15" s="22"/>
      <c r="U15" s="23"/>
      <c r="V15" s="23"/>
      <c r="W15" s="23"/>
      <c r="X15" s="23"/>
      <c r="AC15" s="23"/>
    </row>
    <row r="16" spans="1:17" s="14" customFormat="1" ht="12.75">
      <c r="A16" s="74" t="s">
        <v>3</v>
      </c>
      <c r="B16" s="74"/>
      <c r="C16" s="104">
        <f>+C18+C17</f>
        <v>0</v>
      </c>
      <c r="D16" s="104">
        <f aca="true" t="shared" si="6" ref="D16:M16">+D18+D17</f>
        <v>25</v>
      </c>
      <c r="E16" s="104">
        <f t="shared" si="6"/>
        <v>1019</v>
      </c>
      <c r="F16" s="104">
        <f t="shared" si="6"/>
        <v>3720</v>
      </c>
      <c r="G16" s="104">
        <f t="shared" si="6"/>
        <v>5585</v>
      </c>
      <c r="H16" s="104">
        <f t="shared" si="6"/>
        <v>5025</v>
      </c>
      <c r="I16" s="104">
        <f t="shared" si="6"/>
        <v>3300</v>
      </c>
      <c r="J16" s="104">
        <f t="shared" si="6"/>
        <v>1892</v>
      </c>
      <c r="K16" s="104">
        <f t="shared" si="6"/>
        <v>965</v>
      </c>
      <c r="L16" s="104">
        <f t="shared" si="6"/>
        <v>282</v>
      </c>
      <c r="M16" s="104">
        <f t="shared" si="6"/>
        <v>8</v>
      </c>
      <c r="N16" s="104">
        <f>+N18+N17</f>
        <v>21821</v>
      </c>
      <c r="O16" s="105">
        <f>+N16/$N$16</f>
        <v>1</v>
      </c>
      <c r="P16" s="105">
        <f>+N16/$N$19</f>
        <v>0.23178814981623505</v>
      </c>
      <c r="Q16" s="22"/>
    </row>
    <row r="17" spans="1:29" s="14" customFormat="1" ht="12.75">
      <c r="A17" s="106"/>
      <c r="B17" s="53" t="s">
        <v>23</v>
      </c>
      <c r="C17" s="95">
        <v>0</v>
      </c>
      <c r="D17" s="95">
        <v>12</v>
      </c>
      <c r="E17" s="95">
        <v>531</v>
      </c>
      <c r="F17" s="95">
        <v>2405</v>
      </c>
      <c r="G17" s="95">
        <v>4121</v>
      </c>
      <c r="H17" s="95">
        <v>3804</v>
      </c>
      <c r="I17" s="95">
        <v>2499</v>
      </c>
      <c r="J17" s="95">
        <v>1375</v>
      </c>
      <c r="K17" s="95">
        <v>681</v>
      </c>
      <c r="L17" s="95">
        <v>217</v>
      </c>
      <c r="M17" s="95">
        <v>4</v>
      </c>
      <c r="N17" s="95">
        <v>15649</v>
      </c>
      <c r="O17" s="110">
        <f aca="true" t="shared" si="7" ref="O17:O18">+N17/$N$16</f>
        <v>0.717153201044865</v>
      </c>
      <c r="P17" s="95"/>
      <c r="Q17" s="22"/>
      <c r="U17" s="23"/>
      <c r="V17" s="23"/>
      <c r="W17" s="23"/>
      <c r="X17" s="23"/>
      <c r="AC17" s="23"/>
    </row>
    <row r="18" spans="1:29" s="14" customFormat="1" ht="12.75">
      <c r="A18" s="79"/>
      <c r="B18" s="108" t="s">
        <v>24</v>
      </c>
      <c r="C18" s="98">
        <v>0</v>
      </c>
      <c r="D18" s="98">
        <v>13</v>
      </c>
      <c r="E18" s="98">
        <v>488</v>
      </c>
      <c r="F18" s="98">
        <v>1315</v>
      </c>
      <c r="G18" s="98">
        <v>1464</v>
      </c>
      <c r="H18" s="98">
        <v>1221</v>
      </c>
      <c r="I18" s="98">
        <v>801</v>
      </c>
      <c r="J18" s="98">
        <v>517</v>
      </c>
      <c r="K18" s="98">
        <v>284</v>
      </c>
      <c r="L18" s="98">
        <v>65</v>
      </c>
      <c r="M18" s="98">
        <v>4</v>
      </c>
      <c r="N18" s="98">
        <v>6172</v>
      </c>
      <c r="O18" s="109">
        <f t="shared" si="7"/>
        <v>0.282846798955135</v>
      </c>
      <c r="P18" s="98"/>
      <c r="Q18" s="22"/>
      <c r="U18" s="23"/>
      <c r="V18" s="23"/>
      <c r="W18" s="23"/>
      <c r="AC18" s="23"/>
    </row>
    <row r="19" spans="1:17" s="14" customFormat="1" ht="12.75">
      <c r="A19" s="111" t="s">
        <v>25</v>
      </c>
      <c r="B19" s="74"/>
      <c r="C19" s="104">
        <f>+C21+C20</f>
        <v>0</v>
      </c>
      <c r="D19" s="104">
        <f aca="true" t="shared" si="8" ref="D19:M19">+D21+D20</f>
        <v>272</v>
      </c>
      <c r="E19" s="104">
        <f t="shared" si="8"/>
        <v>6234</v>
      </c>
      <c r="F19" s="104">
        <f t="shared" si="8"/>
        <v>17571</v>
      </c>
      <c r="G19" s="104">
        <f t="shared" si="8"/>
        <v>23712</v>
      </c>
      <c r="H19" s="104">
        <f t="shared" si="8"/>
        <v>20398</v>
      </c>
      <c r="I19" s="104">
        <f t="shared" si="8"/>
        <v>13185</v>
      </c>
      <c r="J19" s="104">
        <f t="shared" si="8"/>
        <v>7633</v>
      </c>
      <c r="K19" s="104">
        <f t="shared" si="8"/>
        <v>3916</v>
      </c>
      <c r="L19" s="104">
        <f t="shared" si="8"/>
        <v>1192</v>
      </c>
      <c r="M19" s="104">
        <f t="shared" si="8"/>
        <v>29</v>
      </c>
      <c r="N19" s="104">
        <f>+N21+N20</f>
        <v>94142</v>
      </c>
      <c r="O19" s="105">
        <f>+N19/$N$19</f>
        <v>1</v>
      </c>
      <c r="P19" s="105">
        <f>+N19/$N$19</f>
        <v>1</v>
      </c>
      <c r="Q19" s="22"/>
    </row>
    <row r="20" spans="1:17" s="14" customFormat="1" ht="12.75">
      <c r="A20" s="112"/>
      <c r="B20" s="26" t="s">
        <v>23</v>
      </c>
      <c r="C20" s="95">
        <f>+C8+C11+C14+C17</f>
        <v>0</v>
      </c>
      <c r="D20" s="95">
        <f aca="true" t="shared" si="9" ref="D20:M21">+D8+D11+D14+D17</f>
        <v>83</v>
      </c>
      <c r="E20" s="95">
        <f t="shared" si="9"/>
        <v>2808</v>
      </c>
      <c r="F20" s="95">
        <f t="shared" si="9"/>
        <v>10907</v>
      </c>
      <c r="G20" s="95">
        <f t="shared" si="9"/>
        <v>17433</v>
      </c>
      <c r="H20" s="95">
        <f t="shared" si="9"/>
        <v>15816</v>
      </c>
      <c r="I20" s="95">
        <f t="shared" si="9"/>
        <v>10135</v>
      </c>
      <c r="J20" s="95">
        <f t="shared" si="9"/>
        <v>5701</v>
      </c>
      <c r="K20" s="95">
        <f t="shared" si="9"/>
        <v>2862</v>
      </c>
      <c r="L20" s="95">
        <f t="shared" si="9"/>
        <v>889</v>
      </c>
      <c r="M20" s="95">
        <f t="shared" si="9"/>
        <v>18</v>
      </c>
      <c r="N20" s="95">
        <f>SUM(C20:M20)</f>
        <v>66652</v>
      </c>
      <c r="O20" s="110">
        <f aca="true" t="shared" si="10" ref="O20:O21">+N20/$N$19</f>
        <v>0.7079943064732</v>
      </c>
      <c r="P20" s="95"/>
      <c r="Q20" s="22"/>
    </row>
    <row r="21" spans="1:17" s="14" customFormat="1" ht="12.75">
      <c r="A21" s="108"/>
      <c r="B21" s="113" t="s">
        <v>24</v>
      </c>
      <c r="C21" s="98">
        <f>+C9+C12+C15+C18</f>
        <v>0</v>
      </c>
      <c r="D21" s="98">
        <f t="shared" si="9"/>
        <v>189</v>
      </c>
      <c r="E21" s="98">
        <f t="shared" si="9"/>
        <v>3426</v>
      </c>
      <c r="F21" s="98">
        <f t="shared" si="9"/>
        <v>6664</v>
      </c>
      <c r="G21" s="98">
        <f t="shared" si="9"/>
        <v>6279</v>
      </c>
      <c r="H21" s="98">
        <f t="shared" si="9"/>
        <v>4582</v>
      </c>
      <c r="I21" s="98">
        <f t="shared" si="9"/>
        <v>3050</v>
      </c>
      <c r="J21" s="98">
        <f t="shared" si="9"/>
        <v>1932</v>
      </c>
      <c r="K21" s="98">
        <f t="shared" si="9"/>
        <v>1054</v>
      </c>
      <c r="L21" s="98">
        <f t="shared" si="9"/>
        <v>303</v>
      </c>
      <c r="M21" s="98">
        <f t="shared" si="9"/>
        <v>11</v>
      </c>
      <c r="N21" s="98">
        <f>SUM(C21:M21)</f>
        <v>27490</v>
      </c>
      <c r="O21" s="109">
        <f t="shared" si="10"/>
        <v>0.29200569352679995</v>
      </c>
      <c r="P21" s="98"/>
      <c r="Q21" s="22"/>
    </row>
    <row r="22" spans="1:16" s="14" customFormat="1" ht="12.75">
      <c r="A22" s="111" t="s">
        <v>19</v>
      </c>
      <c r="B22" s="114"/>
      <c r="C22" s="115">
        <f>+C19/$N$19</f>
        <v>0</v>
      </c>
      <c r="D22" s="115">
        <f aca="true" t="shared" si="11" ref="D22:N22">+D19/$N$19</f>
        <v>0.002889252405939963</v>
      </c>
      <c r="E22" s="115">
        <f t="shared" si="11"/>
        <v>0.06621911580378577</v>
      </c>
      <c r="F22" s="115">
        <f t="shared" si="11"/>
        <v>0.18664358097342312</v>
      </c>
      <c r="G22" s="115">
        <f t="shared" si="11"/>
        <v>0.25187482738841327</v>
      </c>
      <c r="H22" s="115">
        <f t="shared" si="11"/>
        <v>0.21667268594251238</v>
      </c>
      <c r="I22" s="115">
        <f t="shared" si="11"/>
        <v>0.14005438592764122</v>
      </c>
      <c r="J22" s="115">
        <f t="shared" si="11"/>
        <v>0.0810796456416902</v>
      </c>
      <c r="K22" s="115">
        <f t="shared" si="11"/>
        <v>0.04159673684434153</v>
      </c>
      <c r="L22" s="115">
        <f t="shared" si="11"/>
        <v>0.01266172377897219</v>
      </c>
      <c r="M22" s="115">
        <f t="shared" si="11"/>
        <v>0.0003080452932803637</v>
      </c>
      <c r="N22" s="115">
        <f t="shared" si="11"/>
        <v>1</v>
      </c>
      <c r="O22" s="106"/>
      <c r="P22" s="116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3" t="s">
        <v>32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6" s="14" customFormat="1" ht="12.75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N28" s="61"/>
    </row>
    <row r="29" ht="15">
      <c r="N29" s="61"/>
    </row>
    <row r="30" ht="15">
      <c r="M30" s="61"/>
    </row>
    <row r="31" spans="6:14" ht="15">
      <c r="F31" s="61"/>
      <c r="G31" s="61"/>
      <c r="H31" s="61"/>
      <c r="I31" s="61"/>
      <c r="J31" s="61"/>
      <c r="K31" s="61"/>
      <c r="N31" s="61"/>
    </row>
    <row r="32" spans="6:14" ht="15">
      <c r="F32" s="61"/>
      <c r="G32" s="61"/>
      <c r="H32" s="61"/>
      <c r="I32" s="61"/>
      <c r="J32" s="61"/>
      <c r="K32" s="61"/>
      <c r="L32" s="61"/>
      <c r="N32" s="61"/>
    </row>
    <row r="33" spans="6:13" ht="15">
      <c r="F33" s="61"/>
      <c r="G33" s="61"/>
      <c r="H33" s="61"/>
      <c r="I33" s="61"/>
      <c r="J33" s="61"/>
      <c r="M33" s="61"/>
    </row>
    <row r="34" spans="5:14" ht="15">
      <c r="E34" s="61"/>
      <c r="F34" s="61"/>
      <c r="G34" s="61"/>
      <c r="H34" s="61"/>
      <c r="I34" s="61"/>
      <c r="J34" s="61"/>
      <c r="L34" s="61"/>
      <c r="N34" s="61"/>
    </row>
    <row r="35" spans="5:14" ht="15">
      <c r="E35" s="61"/>
      <c r="F35" s="61"/>
      <c r="G35" s="61"/>
      <c r="H35" s="61"/>
      <c r="I35" s="61"/>
      <c r="J35" s="61"/>
      <c r="K35" s="61"/>
      <c r="L35" s="61"/>
      <c r="N35" s="61"/>
    </row>
    <row r="36" spans="4:8" ht="15">
      <c r="D36" s="61"/>
      <c r="E36" s="61"/>
      <c r="F36" s="61"/>
      <c r="G36" s="61"/>
      <c r="H36" s="61"/>
    </row>
    <row r="37" spans="6:14" ht="15">
      <c r="F37" s="61"/>
      <c r="G37" s="61"/>
      <c r="H37" s="61"/>
      <c r="I37" s="61"/>
      <c r="J37" s="61"/>
      <c r="L37" s="61"/>
      <c r="N37" s="61"/>
    </row>
    <row r="38" spans="6:14" ht="15">
      <c r="F38" s="61"/>
      <c r="G38" s="61"/>
      <c r="H38" s="61"/>
      <c r="I38" s="61"/>
      <c r="J38" s="61"/>
      <c r="K38" s="61"/>
      <c r="L38" s="61"/>
      <c r="N38" s="61"/>
    </row>
    <row r="39" spans="5:13" ht="15">
      <c r="E39" s="61"/>
      <c r="F39" s="61"/>
      <c r="G39" s="61"/>
      <c r="H39" s="61"/>
      <c r="I39" s="61"/>
      <c r="M39" s="61"/>
    </row>
    <row r="40" spans="5:14" ht="15">
      <c r="E40" s="61"/>
      <c r="F40" s="61"/>
      <c r="G40" s="61"/>
      <c r="H40" s="61"/>
      <c r="I40" s="61"/>
      <c r="J40" s="61"/>
      <c r="K40" s="61"/>
      <c r="L40" s="61"/>
      <c r="N40" s="61"/>
    </row>
    <row r="41" spans="3:15" ht="15">
      <c r="C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4:14" ht="15"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4:14" ht="15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4:13" ht="15">
      <c r="D44" s="61"/>
      <c r="E44" s="61"/>
      <c r="F44" s="61"/>
      <c r="G44" s="61"/>
      <c r="H44" s="61"/>
      <c r="I44" s="61"/>
      <c r="M44" s="61"/>
    </row>
    <row r="45" spans="3:13" ht="15">
      <c r="C45" s="61"/>
      <c r="D45" s="61"/>
      <c r="E45" s="61"/>
      <c r="F45" s="61"/>
      <c r="G45" s="61"/>
      <c r="M45" s="61"/>
    </row>
    <row r="47" spans="3:12" ht="15">
      <c r="C47" s="61"/>
      <c r="D47" s="61"/>
      <c r="E47" s="61"/>
      <c r="F47" s="61"/>
      <c r="G47" s="61"/>
      <c r="H47" s="61"/>
      <c r="I47" s="61"/>
      <c r="J47" s="61"/>
      <c r="L47" s="61"/>
    </row>
    <row r="50" spans="5:13" ht="15">
      <c r="E50" s="61"/>
      <c r="F50" s="61"/>
      <c r="G50" s="61"/>
      <c r="H50" s="61"/>
      <c r="I50" s="61"/>
      <c r="M50" s="61"/>
    </row>
    <row r="51" spans="5:13" ht="15">
      <c r="E51" s="61"/>
      <c r="F51" s="61"/>
      <c r="G51" s="61"/>
      <c r="M51" s="61"/>
    </row>
    <row r="53" spans="3:12" ht="15">
      <c r="C53" s="61"/>
      <c r="D53" s="61"/>
      <c r="E53" s="61"/>
      <c r="F53" s="61"/>
      <c r="G53" s="61"/>
      <c r="H53" s="61"/>
      <c r="I53" s="61"/>
      <c r="L53" s="61"/>
    </row>
    <row r="56" spans="4:13" ht="15">
      <c r="D56" s="61"/>
      <c r="E56" s="61"/>
      <c r="F56" s="61"/>
      <c r="G56" s="61"/>
      <c r="H56" s="61"/>
      <c r="I56" s="61"/>
      <c r="J56" s="61"/>
      <c r="M56" s="61"/>
    </row>
    <row r="57" spans="3:13" ht="15">
      <c r="C57" s="61"/>
      <c r="D57" s="61"/>
      <c r="E57" s="61"/>
      <c r="F57" s="61"/>
      <c r="G57" s="61"/>
      <c r="H57" s="61"/>
      <c r="I57" s="61"/>
      <c r="J57" s="61"/>
      <c r="M57" s="61"/>
    </row>
    <row r="59" spans="3:12" ht="15"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 topLeftCell="A1">
      <selection activeCell="A2" sqref="A2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7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27" t="s">
        <v>26</v>
      </c>
      <c r="B4" s="128"/>
      <c r="C4" s="133">
        <v>43617</v>
      </c>
      <c r="D4" s="133">
        <v>43647</v>
      </c>
      <c r="E4" s="133">
        <v>43678</v>
      </c>
      <c r="F4" s="133">
        <v>43709</v>
      </c>
      <c r="G4" s="133">
        <v>43739</v>
      </c>
      <c r="H4" s="133">
        <v>43770</v>
      </c>
      <c r="I4" s="133">
        <v>43800</v>
      </c>
      <c r="J4" s="133">
        <v>43831</v>
      </c>
      <c r="K4" s="133">
        <v>43862</v>
      </c>
      <c r="L4" s="133">
        <v>43891</v>
      </c>
      <c r="M4" s="133">
        <v>43922</v>
      </c>
      <c r="N4" s="133">
        <v>43952</v>
      </c>
      <c r="O4" s="133">
        <v>43983</v>
      </c>
      <c r="P4" s="12" t="s">
        <v>20</v>
      </c>
      <c r="Q4" s="7"/>
    </row>
    <row r="5" spans="1:17" ht="15" customHeight="1">
      <c r="A5" s="129"/>
      <c r="B5" s="129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" t="s">
        <v>21</v>
      </c>
      <c r="Q5" s="8" t="s">
        <v>22</v>
      </c>
    </row>
    <row r="6" spans="1:18" ht="15.75" customHeight="1">
      <c r="A6" s="89" t="s">
        <v>0</v>
      </c>
      <c r="B6" s="90"/>
      <c r="C6" s="91">
        <v>126</v>
      </c>
      <c r="D6" s="91">
        <v>133</v>
      </c>
      <c r="E6" s="91">
        <v>109</v>
      </c>
      <c r="F6" s="91">
        <v>140</v>
      </c>
      <c r="G6" s="91">
        <v>218</v>
      </c>
      <c r="H6" s="91">
        <v>130</v>
      </c>
      <c r="I6" s="91">
        <v>116</v>
      </c>
      <c r="J6" s="91">
        <v>161</v>
      </c>
      <c r="K6" s="91">
        <v>159</v>
      </c>
      <c r="L6" s="91">
        <v>124</v>
      </c>
      <c r="M6" s="91">
        <v>33</v>
      </c>
      <c r="N6" s="91">
        <v>25</v>
      </c>
      <c r="O6" s="92">
        <v>22</v>
      </c>
      <c r="P6" s="73">
        <v>4320</v>
      </c>
      <c r="Q6" s="62">
        <v>0.04588812644728177</v>
      </c>
      <c r="R6" s="117"/>
    </row>
    <row r="7" spans="1:18" ht="15.75" customHeight="1">
      <c r="A7" s="93"/>
      <c r="B7" s="94" t="s">
        <v>23</v>
      </c>
      <c r="C7" s="95">
        <v>44</v>
      </c>
      <c r="D7" s="95">
        <v>47</v>
      </c>
      <c r="E7" s="95">
        <v>27</v>
      </c>
      <c r="F7" s="95">
        <v>63</v>
      </c>
      <c r="G7" s="95">
        <v>89</v>
      </c>
      <c r="H7" s="95">
        <v>45</v>
      </c>
      <c r="I7" s="95">
        <v>44</v>
      </c>
      <c r="J7" s="95">
        <v>55</v>
      </c>
      <c r="K7" s="95">
        <v>44</v>
      </c>
      <c r="L7" s="95">
        <v>50</v>
      </c>
      <c r="M7" s="95">
        <v>12</v>
      </c>
      <c r="N7" s="95">
        <v>17</v>
      </c>
      <c r="O7" s="95">
        <v>10</v>
      </c>
      <c r="P7" s="78">
        <v>2206</v>
      </c>
      <c r="Q7" s="63"/>
      <c r="R7" s="117"/>
    </row>
    <row r="8" spans="1:18" ht="15.75" customHeight="1">
      <c r="A8" s="96"/>
      <c r="B8" s="97" t="s">
        <v>24</v>
      </c>
      <c r="C8" s="98">
        <v>82</v>
      </c>
      <c r="D8" s="98">
        <v>86</v>
      </c>
      <c r="E8" s="98">
        <v>82</v>
      </c>
      <c r="F8" s="98">
        <v>77</v>
      </c>
      <c r="G8" s="98">
        <v>129</v>
      </c>
      <c r="H8" s="98">
        <v>85</v>
      </c>
      <c r="I8" s="98">
        <v>72</v>
      </c>
      <c r="J8" s="98">
        <v>106</v>
      </c>
      <c r="K8" s="98">
        <v>115</v>
      </c>
      <c r="L8" s="98">
        <v>74</v>
      </c>
      <c r="M8" s="98">
        <v>21</v>
      </c>
      <c r="N8" s="98">
        <v>8</v>
      </c>
      <c r="O8" s="98">
        <v>12</v>
      </c>
      <c r="P8" s="82">
        <v>2114</v>
      </c>
      <c r="Q8" s="64"/>
      <c r="R8" s="117"/>
    </row>
    <row r="9" spans="1:18" ht="15.75" customHeight="1">
      <c r="A9" s="93" t="s">
        <v>1</v>
      </c>
      <c r="B9" s="94"/>
      <c r="C9" s="92">
        <v>757</v>
      </c>
      <c r="D9" s="92">
        <v>378</v>
      </c>
      <c r="E9" s="92">
        <v>525</v>
      </c>
      <c r="F9" s="92">
        <v>393</v>
      </c>
      <c r="G9" s="92">
        <v>441</v>
      </c>
      <c r="H9" s="92">
        <v>537</v>
      </c>
      <c r="I9" s="92">
        <v>422</v>
      </c>
      <c r="J9" s="92">
        <v>367</v>
      </c>
      <c r="K9" s="92">
        <v>446</v>
      </c>
      <c r="L9" s="92">
        <v>243</v>
      </c>
      <c r="M9" s="92">
        <v>91</v>
      </c>
      <c r="N9" s="92">
        <v>81</v>
      </c>
      <c r="O9" s="92">
        <v>74</v>
      </c>
      <c r="P9" s="73">
        <v>33157</v>
      </c>
      <c r="Q9" s="65">
        <v>0.35220199273437997</v>
      </c>
      <c r="R9" s="117"/>
    </row>
    <row r="10" spans="1:18" ht="15.75" customHeight="1">
      <c r="A10" s="93"/>
      <c r="B10" s="94" t="s">
        <v>23</v>
      </c>
      <c r="C10" s="95">
        <v>291</v>
      </c>
      <c r="D10" s="95">
        <v>181</v>
      </c>
      <c r="E10" s="95">
        <v>252</v>
      </c>
      <c r="F10" s="95">
        <v>188</v>
      </c>
      <c r="G10" s="95">
        <v>198</v>
      </c>
      <c r="H10" s="95">
        <v>257</v>
      </c>
      <c r="I10" s="95">
        <v>165</v>
      </c>
      <c r="J10" s="95">
        <v>186</v>
      </c>
      <c r="K10" s="95">
        <v>197</v>
      </c>
      <c r="L10" s="95">
        <v>120</v>
      </c>
      <c r="M10" s="95">
        <v>45</v>
      </c>
      <c r="N10" s="95">
        <v>49</v>
      </c>
      <c r="O10" s="95">
        <v>35</v>
      </c>
      <c r="P10" s="78">
        <v>23608</v>
      </c>
      <c r="Q10" s="63"/>
      <c r="R10" s="117"/>
    </row>
    <row r="11" spans="1:18" ht="15.75" customHeight="1">
      <c r="A11" s="96"/>
      <c r="B11" s="97" t="s">
        <v>24</v>
      </c>
      <c r="C11" s="98">
        <v>466</v>
      </c>
      <c r="D11" s="98">
        <v>197</v>
      </c>
      <c r="E11" s="98">
        <v>273</v>
      </c>
      <c r="F11" s="98">
        <v>205</v>
      </c>
      <c r="G11" s="98">
        <v>243</v>
      </c>
      <c r="H11" s="98">
        <v>280</v>
      </c>
      <c r="I11" s="98">
        <v>257</v>
      </c>
      <c r="J11" s="98">
        <v>181</v>
      </c>
      <c r="K11" s="98">
        <v>249</v>
      </c>
      <c r="L11" s="98">
        <v>123</v>
      </c>
      <c r="M11" s="98">
        <v>46</v>
      </c>
      <c r="N11" s="98">
        <v>32</v>
      </c>
      <c r="O11" s="98">
        <v>39</v>
      </c>
      <c r="P11" s="82">
        <v>9549</v>
      </c>
      <c r="Q11" s="64"/>
      <c r="R11" s="117"/>
    </row>
    <row r="12" spans="1:18" ht="15.75" customHeight="1">
      <c r="A12" s="93" t="s">
        <v>2</v>
      </c>
      <c r="B12" s="94"/>
      <c r="C12" s="92">
        <v>418</v>
      </c>
      <c r="D12" s="92">
        <v>555</v>
      </c>
      <c r="E12" s="92">
        <v>447</v>
      </c>
      <c r="F12" s="92">
        <v>477</v>
      </c>
      <c r="G12" s="92">
        <v>455</v>
      </c>
      <c r="H12" s="92">
        <v>418</v>
      </c>
      <c r="I12" s="92">
        <v>497</v>
      </c>
      <c r="J12" s="92">
        <v>360</v>
      </c>
      <c r="K12" s="92">
        <v>443</v>
      </c>
      <c r="L12" s="92">
        <v>332</v>
      </c>
      <c r="M12" s="92">
        <v>67</v>
      </c>
      <c r="N12" s="92">
        <v>64</v>
      </c>
      <c r="O12" s="92">
        <v>91</v>
      </c>
      <c r="P12" s="73">
        <v>34844</v>
      </c>
      <c r="Q12" s="65">
        <v>0.3701217310021032</v>
      </c>
      <c r="R12" s="117"/>
    </row>
    <row r="13" spans="1:18" ht="15.75" customHeight="1">
      <c r="A13" s="93"/>
      <c r="B13" s="94" t="s">
        <v>23</v>
      </c>
      <c r="C13" s="95">
        <v>201</v>
      </c>
      <c r="D13" s="95">
        <v>264</v>
      </c>
      <c r="E13" s="95">
        <v>172</v>
      </c>
      <c r="F13" s="95">
        <v>220</v>
      </c>
      <c r="G13" s="95">
        <v>193</v>
      </c>
      <c r="H13" s="95">
        <v>159</v>
      </c>
      <c r="I13" s="95">
        <v>180</v>
      </c>
      <c r="J13" s="95">
        <v>153</v>
      </c>
      <c r="K13" s="95">
        <v>187</v>
      </c>
      <c r="L13" s="95">
        <v>165</v>
      </c>
      <c r="M13" s="95">
        <v>29</v>
      </c>
      <c r="N13" s="95">
        <v>33</v>
      </c>
      <c r="O13" s="95">
        <v>37</v>
      </c>
      <c r="P13" s="78">
        <v>25189</v>
      </c>
      <c r="Q13" s="63"/>
      <c r="R13" s="117"/>
    </row>
    <row r="14" spans="1:18" ht="15.75" customHeight="1">
      <c r="A14" s="96"/>
      <c r="B14" s="97" t="s">
        <v>24</v>
      </c>
      <c r="C14" s="98">
        <v>217</v>
      </c>
      <c r="D14" s="98">
        <v>291</v>
      </c>
      <c r="E14" s="98">
        <v>275</v>
      </c>
      <c r="F14" s="98">
        <v>257</v>
      </c>
      <c r="G14" s="98">
        <v>262</v>
      </c>
      <c r="H14" s="98">
        <v>259</v>
      </c>
      <c r="I14" s="98">
        <v>317</v>
      </c>
      <c r="J14" s="98">
        <v>207</v>
      </c>
      <c r="K14" s="98">
        <v>256</v>
      </c>
      <c r="L14" s="98">
        <v>167</v>
      </c>
      <c r="M14" s="98">
        <v>38</v>
      </c>
      <c r="N14" s="98">
        <v>31</v>
      </c>
      <c r="O14" s="98">
        <v>54</v>
      </c>
      <c r="P14" s="82">
        <v>9655</v>
      </c>
      <c r="Q14" s="64"/>
      <c r="R14" s="117"/>
    </row>
    <row r="15" spans="1:18" ht="15.75" customHeight="1">
      <c r="A15" s="93" t="s">
        <v>3</v>
      </c>
      <c r="B15" s="94"/>
      <c r="C15" s="92">
        <v>378</v>
      </c>
      <c r="D15" s="92">
        <v>352</v>
      </c>
      <c r="E15" s="92">
        <v>309</v>
      </c>
      <c r="F15" s="92">
        <v>226</v>
      </c>
      <c r="G15" s="92">
        <v>282</v>
      </c>
      <c r="H15" s="92">
        <v>285</v>
      </c>
      <c r="I15" s="92">
        <v>271</v>
      </c>
      <c r="J15" s="92">
        <v>259</v>
      </c>
      <c r="K15" s="92">
        <v>237</v>
      </c>
      <c r="L15" s="92">
        <v>176</v>
      </c>
      <c r="M15" s="92">
        <v>30</v>
      </c>
      <c r="N15" s="92">
        <v>37</v>
      </c>
      <c r="O15" s="92">
        <v>18</v>
      </c>
      <c r="P15" s="73">
        <v>21821</v>
      </c>
      <c r="Q15" s="65">
        <v>0.23178814981623505</v>
      </c>
      <c r="R15" s="117"/>
    </row>
    <row r="16" spans="1:18" ht="15.75" customHeight="1">
      <c r="A16" s="93"/>
      <c r="B16" s="94" t="s">
        <v>23</v>
      </c>
      <c r="C16" s="95">
        <v>111</v>
      </c>
      <c r="D16" s="95">
        <v>147</v>
      </c>
      <c r="E16" s="95">
        <v>139</v>
      </c>
      <c r="F16" s="95">
        <v>98</v>
      </c>
      <c r="G16" s="95">
        <v>124</v>
      </c>
      <c r="H16" s="95">
        <v>138</v>
      </c>
      <c r="I16" s="95">
        <v>104</v>
      </c>
      <c r="J16" s="95">
        <v>133</v>
      </c>
      <c r="K16" s="95">
        <v>122</v>
      </c>
      <c r="L16" s="95">
        <v>70</v>
      </c>
      <c r="M16" s="95">
        <v>9</v>
      </c>
      <c r="N16" s="95">
        <v>24</v>
      </c>
      <c r="O16" s="95">
        <v>7</v>
      </c>
      <c r="P16" s="78">
        <v>15649</v>
      </c>
      <c r="Q16" s="63"/>
      <c r="R16" s="117"/>
    </row>
    <row r="17" spans="1:18" ht="15.75" customHeight="1">
      <c r="A17" s="93"/>
      <c r="B17" s="97" t="s">
        <v>24</v>
      </c>
      <c r="C17" s="99">
        <v>267</v>
      </c>
      <c r="D17" s="99">
        <v>205</v>
      </c>
      <c r="E17" s="99">
        <v>170</v>
      </c>
      <c r="F17" s="99">
        <v>128</v>
      </c>
      <c r="G17" s="99">
        <v>158</v>
      </c>
      <c r="H17" s="99">
        <v>147</v>
      </c>
      <c r="I17" s="99">
        <v>167</v>
      </c>
      <c r="J17" s="99">
        <v>126</v>
      </c>
      <c r="K17" s="99">
        <v>115</v>
      </c>
      <c r="L17" s="99">
        <v>106</v>
      </c>
      <c r="M17" s="99">
        <v>21</v>
      </c>
      <c r="N17" s="99">
        <v>13</v>
      </c>
      <c r="O17" s="99">
        <v>11</v>
      </c>
      <c r="P17" s="84">
        <v>6172</v>
      </c>
      <c r="Q17" s="66"/>
      <c r="R17" s="117"/>
    </row>
    <row r="18" spans="1:18" ht="15.75" customHeight="1">
      <c r="A18" s="89" t="s">
        <v>25</v>
      </c>
      <c r="B18" s="90"/>
      <c r="C18" s="91">
        <v>1679</v>
      </c>
      <c r="D18" s="91">
        <v>1418</v>
      </c>
      <c r="E18" s="91">
        <v>1390</v>
      </c>
      <c r="F18" s="91">
        <v>1236</v>
      </c>
      <c r="G18" s="91">
        <v>1396</v>
      </c>
      <c r="H18" s="91">
        <v>1370</v>
      </c>
      <c r="I18" s="91">
        <v>1306</v>
      </c>
      <c r="J18" s="91">
        <v>1147</v>
      </c>
      <c r="K18" s="91">
        <v>1285</v>
      </c>
      <c r="L18" s="91">
        <v>875</v>
      </c>
      <c r="M18" s="91">
        <v>221</v>
      </c>
      <c r="N18" s="91">
        <v>207</v>
      </c>
      <c r="O18" s="92">
        <v>205</v>
      </c>
      <c r="P18" s="73">
        <v>94142</v>
      </c>
      <c r="Q18" s="65">
        <v>1</v>
      </c>
      <c r="R18" s="117"/>
    </row>
    <row r="19" spans="1:18" ht="15.75" customHeight="1">
      <c r="A19" s="93"/>
      <c r="B19" s="94" t="s">
        <v>23</v>
      </c>
      <c r="C19" s="95">
        <v>647</v>
      </c>
      <c r="D19" s="95">
        <v>639</v>
      </c>
      <c r="E19" s="95">
        <v>590</v>
      </c>
      <c r="F19" s="95">
        <v>569</v>
      </c>
      <c r="G19" s="95">
        <v>604</v>
      </c>
      <c r="H19" s="95">
        <v>599</v>
      </c>
      <c r="I19" s="95">
        <v>493</v>
      </c>
      <c r="J19" s="95">
        <v>527</v>
      </c>
      <c r="K19" s="95">
        <v>550</v>
      </c>
      <c r="L19" s="95">
        <v>405</v>
      </c>
      <c r="M19" s="95">
        <v>95</v>
      </c>
      <c r="N19" s="95">
        <v>123</v>
      </c>
      <c r="O19" s="95">
        <v>89</v>
      </c>
      <c r="P19" s="78">
        <v>66652</v>
      </c>
      <c r="Q19" s="65">
        <v>0.7079943064732</v>
      </c>
      <c r="R19" s="117"/>
    </row>
    <row r="20" spans="1:18" ht="15.75" customHeight="1" thickBot="1">
      <c r="A20" s="100"/>
      <c r="B20" s="101" t="s">
        <v>24</v>
      </c>
      <c r="C20" s="102">
        <v>1032</v>
      </c>
      <c r="D20" s="102">
        <v>779</v>
      </c>
      <c r="E20" s="102">
        <v>800</v>
      </c>
      <c r="F20" s="102">
        <v>667</v>
      </c>
      <c r="G20" s="102">
        <v>792</v>
      </c>
      <c r="H20" s="102">
        <v>771</v>
      </c>
      <c r="I20" s="102">
        <v>813</v>
      </c>
      <c r="J20" s="102">
        <v>620</v>
      </c>
      <c r="K20" s="102">
        <v>735</v>
      </c>
      <c r="L20" s="102">
        <v>470</v>
      </c>
      <c r="M20" s="102">
        <v>126</v>
      </c>
      <c r="N20" s="102">
        <v>84</v>
      </c>
      <c r="O20" s="102">
        <v>116</v>
      </c>
      <c r="P20" s="88">
        <v>27490</v>
      </c>
      <c r="Q20" s="67">
        <v>0.29200569352679995</v>
      </c>
      <c r="R20" s="117"/>
    </row>
    <row r="21" spans="1:17" ht="13.5">
      <c r="A21" s="52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1"/>
    </row>
    <row r="22" spans="1:17" ht="24" customHeight="1">
      <c r="A22" s="130" t="s">
        <v>30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</row>
    <row r="23" spans="1:17" ht="27.75" customHeight="1">
      <c r="A23" s="130" t="s">
        <v>27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</row>
    <row r="24" ht="15">
      <c r="A24" s="68" t="s">
        <v>43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A23:Q23"/>
    <mergeCell ref="A4:B5"/>
    <mergeCell ref="A22:Q22"/>
    <mergeCell ref="J4:J5"/>
    <mergeCell ref="K4:K5"/>
    <mergeCell ref="N4:N5"/>
    <mergeCell ref="O4:O5"/>
    <mergeCell ref="G4:G5"/>
    <mergeCell ref="H4:H5"/>
    <mergeCell ref="I4:I5"/>
    <mergeCell ref="M4:M5"/>
    <mergeCell ref="L4:L5"/>
    <mergeCell ref="F4:F5"/>
    <mergeCell ref="C4:C5"/>
    <mergeCell ref="D4:D5"/>
    <mergeCell ref="E4:E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 topLeftCell="A1">
      <selection activeCell="A2" sqref="A2"/>
    </sheetView>
  </sheetViews>
  <sheetFormatPr defaultColWidth="11.421875" defaultRowHeight="15"/>
  <cols>
    <col min="1" max="1" width="2.140625" style="56" customWidth="1"/>
    <col min="2" max="2" width="27.57421875" style="56" customWidth="1"/>
    <col min="3" max="15" width="9.00390625" style="56" customWidth="1"/>
    <col min="16" max="16" width="10.140625" style="56" customWidth="1"/>
    <col min="17" max="17" width="7.8515625" style="56" customWidth="1"/>
    <col min="18" max="16384" width="11.421875" style="56" customWidth="1"/>
  </cols>
  <sheetData>
    <row r="1" ht="16.5">
      <c r="B1" s="57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17"/>
      <c r="F4" s="17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5" t="s">
        <v>26</v>
      </c>
      <c r="B5" s="136"/>
      <c r="C5" s="133">
        <v>43617</v>
      </c>
      <c r="D5" s="133">
        <v>43647</v>
      </c>
      <c r="E5" s="133">
        <v>43678</v>
      </c>
      <c r="F5" s="133">
        <v>43709</v>
      </c>
      <c r="G5" s="133">
        <v>43739</v>
      </c>
      <c r="H5" s="133">
        <v>43770</v>
      </c>
      <c r="I5" s="133">
        <v>43800</v>
      </c>
      <c r="J5" s="133">
        <v>43831</v>
      </c>
      <c r="K5" s="133">
        <v>43862</v>
      </c>
      <c r="L5" s="133">
        <v>43891</v>
      </c>
      <c r="M5" s="133">
        <v>43922</v>
      </c>
      <c r="N5" s="133">
        <v>43952</v>
      </c>
      <c r="O5" s="133">
        <v>43983</v>
      </c>
      <c r="P5" s="32" t="s">
        <v>20</v>
      </c>
      <c r="Q5" s="33"/>
    </row>
    <row r="6" spans="1:17" s="14" customFormat="1" ht="16.5" customHeight="1">
      <c r="A6" s="137"/>
      <c r="B6" s="137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34" t="s">
        <v>21</v>
      </c>
      <c r="Q6" s="35" t="s">
        <v>22</v>
      </c>
    </row>
    <row r="7" spans="1:18" s="14" customFormat="1" ht="15.75" customHeight="1">
      <c r="A7" s="69" t="s">
        <v>0</v>
      </c>
      <c r="B7" s="70"/>
      <c r="C7" s="71">
        <v>2.2957823</v>
      </c>
      <c r="D7" s="71">
        <v>2.515891</v>
      </c>
      <c r="E7" s="71">
        <v>1.6231999</v>
      </c>
      <c r="F7" s="71">
        <v>3.3704659999999995</v>
      </c>
      <c r="G7" s="71">
        <v>4.358272</v>
      </c>
      <c r="H7" s="71">
        <v>2.3538776</v>
      </c>
      <c r="I7" s="71">
        <v>2.5290559999999997</v>
      </c>
      <c r="J7" s="71">
        <v>2.841669</v>
      </c>
      <c r="K7" s="71">
        <v>3.143754</v>
      </c>
      <c r="L7" s="71">
        <v>2.2806739</v>
      </c>
      <c r="M7" s="71">
        <v>0.6096976000000001</v>
      </c>
      <c r="N7" s="71">
        <v>0.8939594</v>
      </c>
      <c r="O7" s="121">
        <v>0.39903469999999996</v>
      </c>
      <c r="P7" s="73">
        <v>116.16271</v>
      </c>
      <c r="Q7" s="62">
        <v>0.04065959385485228</v>
      </c>
      <c r="R7" s="22"/>
    </row>
    <row r="8" spans="1:18" s="14" customFormat="1" ht="15.75" customHeight="1">
      <c r="A8" s="74"/>
      <c r="B8" s="75" t="s">
        <v>23</v>
      </c>
      <c r="C8" s="76">
        <v>0.9738523</v>
      </c>
      <c r="D8" s="76">
        <v>1.143342</v>
      </c>
      <c r="E8" s="76">
        <v>0.7314557</v>
      </c>
      <c r="F8" s="76">
        <v>2.075636</v>
      </c>
      <c r="G8" s="77">
        <v>2.405784</v>
      </c>
      <c r="H8" s="77">
        <v>0.9492066</v>
      </c>
      <c r="I8" s="77">
        <v>1.409635</v>
      </c>
      <c r="J8" s="77">
        <v>1.154752</v>
      </c>
      <c r="K8" s="77">
        <v>1.315894</v>
      </c>
      <c r="L8" s="77">
        <v>1.409817</v>
      </c>
      <c r="M8" s="119">
        <v>0.2724278</v>
      </c>
      <c r="N8" s="119">
        <v>0.6794932</v>
      </c>
      <c r="O8" s="119">
        <v>0.2653947</v>
      </c>
      <c r="P8" s="78">
        <v>81.77685410000001</v>
      </c>
      <c r="Q8" s="63"/>
      <c r="R8" s="22"/>
    </row>
    <row r="9" spans="1:18" s="14" customFormat="1" ht="15.75" customHeight="1">
      <c r="A9" s="79"/>
      <c r="B9" s="80" t="s">
        <v>24</v>
      </c>
      <c r="C9" s="81">
        <v>1.32193</v>
      </c>
      <c r="D9" s="81">
        <v>1.372549</v>
      </c>
      <c r="E9" s="81">
        <v>0.8917442</v>
      </c>
      <c r="F9" s="81">
        <v>1.29483</v>
      </c>
      <c r="G9" s="81">
        <v>1.952488</v>
      </c>
      <c r="H9" s="81">
        <v>1.404671</v>
      </c>
      <c r="I9" s="81">
        <v>1.119421</v>
      </c>
      <c r="J9" s="81">
        <v>1.686917</v>
      </c>
      <c r="K9" s="81">
        <v>1.82786</v>
      </c>
      <c r="L9" s="81">
        <v>0.8708569</v>
      </c>
      <c r="M9" s="120">
        <v>0.3372698</v>
      </c>
      <c r="N9" s="120">
        <v>0.2144662</v>
      </c>
      <c r="O9" s="120">
        <v>0.13364</v>
      </c>
      <c r="P9" s="82">
        <v>34.385855899999996</v>
      </c>
      <c r="Q9" s="64"/>
      <c r="R9" s="22"/>
    </row>
    <row r="10" spans="1:18" s="14" customFormat="1" ht="15.75" customHeight="1">
      <c r="A10" s="74" t="s">
        <v>1</v>
      </c>
      <c r="B10" s="75"/>
      <c r="C10" s="72">
        <v>17.944682999999998</v>
      </c>
      <c r="D10" s="72">
        <v>9.502137</v>
      </c>
      <c r="E10" s="72">
        <v>11.620773</v>
      </c>
      <c r="F10" s="72">
        <v>8.767706</v>
      </c>
      <c r="G10" s="72">
        <v>11.097631</v>
      </c>
      <c r="H10" s="72">
        <v>12.38447</v>
      </c>
      <c r="I10" s="72">
        <v>10.294575</v>
      </c>
      <c r="J10" s="72">
        <v>9.008246</v>
      </c>
      <c r="K10" s="72">
        <v>11.04437</v>
      </c>
      <c r="L10" s="72">
        <v>5.414784</v>
      </c>
      <c r="M10" s="72">
        <v>1.8000365999999999</v>
      </c>
      <c r="N10" s="72">
        <v>1.8195858999999999</v>
      </c>
      <c r="O10" s="72">
        <v>1.4965989</v>
      </c>
      <c r="P10" s="73">
        <v>985.4576225</v>
      </c>
      <c r="Q10" s="65">
        <v>0.34493260954413285</v>
      </c>
      <c r="R10" s="22"/>
    </row>
    <row r="11" spans="1:18" s="14" customFormat="1" ht="15.75" customHeight="1">
      <c r="A11" s="74"/>
      <c r="B11" s="75" t="s">
        <v>23</v>
      </c>
      <c r="C11" s="76">
        <v>7.881233</v>
      </c>
      <c r="D11" s="76">
        <v>4.83658</v>
      </c>
      <c r="E11" s="76">
        <v>6.13217</v>
      </c>
      <c r="F11" s="76">
        <v>4.644892</v>
      </c>
      <c r="G11" s="76">
        <v>5.933221</v>
      </c>
      <c r="H11" s="76">
        <v>6.314673</v>
      </c>
      <c r="I11" s="76">
        <v>5.092088</v>
      </c>
      <c r="J11" s="76">
        <v>4.849247</v>
      </c>
      <c r="K11" s="76">
        <v>5.420357</v>
      </c>
      <c r="L11" s="76">
        <v>2.69405</v>
      </c>
      <c r="M11" s="76">
        <v>0.953074</v>
      </c>
      <c r="N11" s="76">
        <v>1.216885</v>
      </c>
      <c r="O11" s="76">
        <v>0.9198362</v>
      </c>
      <c r="P11" s="78">
        <v>758.4130622</v>
      </c>
      <c r="Q11" s="63"/>
      <c r="R11" s="22"/>
    </row>
    <row r="12" spans="1:18" s="14" customFormat="1" ht="15.75" customHeight="1">
      <c r="A12" s="79"/>
      <c r="B12" s="80" t="s">
        <v>24</v>
      </c>
      <c r="C12" s="81">
        <v>10.06345</v>
      </c>
      <c r="D12" s="81">
        <v>4.665557</v>
      </c>
      <c r="E12" s="81">
        <v>5.488603</v>
      </c>
      <c r="F12" s="81">
        <v>4.122814</v>
      </c>
      <c r="G12" s="81">
        <v>5.16441</v>
      </c>
      <c r="H12" s="81">
        <v>6.069797</v>
      </c>
      <c r="I12" s="81">
        <v>5.202487</v>
      </c>
      <c r="J12" s="81">
        <v>4.158999</v>
      </c>
      <c r="K12" s="81">
        <v>5.624013</v>
      </c>
      <c r="L12" s="81">
        <v>2.720734</v>
      </c>
      <c r="M12" s="81">
        <v>0.8469626</v>
      </c>
      <c r="N12" s="81">
        <v>0.6027009</v>
      </c>
      <c r="O12" s="81">
        <v>0.5767627</v>
      </c>
      <c r="P12" s="82">
        <v>227.04456029999997</v>
      </c>
      <c r="Q12" s="64"/>
      <c r="R12" s="22"/>
    </row>
    <row r="13" spans="1:18" s="14" customFormat="1" ht="15.75" customHeight="1">
      <c r="A13" s="74" t="s">
        <v>2</v>
      </c>
      <c r="B13" s="75"/>
      <c r="C13" s="72">
        <v>10.373981</v>
      </c>
      <c r="D13" s="72">
        <v>13.051497000000001</v>
      </c>
      <c r="E13" s="72">
        <v>9.909811999999999</v>
      </c>
      <c r="F13" s="72">
        <v>11.111482</v>
      </c>
      <c r="G13" s="72">
        <v>10.247648000000002</v>
      </c>
      <c r="H13" s="72">
        <v>9.06206</v>
      </c>
      <c r="I13" s="72">
        <v>11.468824000000001</v>
      </c>
      <c r="J13" s="72">
        <v>8.060635</v>
      </c>
      <c r="K13" s="72">
        <v>11.143933</v>
      </c>
      <c r="L13" s="72">
        <v>8.19304</v>
      </c>
      <c r="M13" s="72">
        <v>1.2218418</v>
      </c>
      <c r="N13" s="72">
        <v>1.1806659000000002</v>
      </c>
      <c r="O13" s="72">
        <v>1.9024566</v>
      </c>
      <c r="P13" s="73">
        <v>1075.8306001000003</v>
      </c>
      <c r="Q13" s="65">
        <v>0.376565209753526</v>
      </c>
      <c r="R13" s="22"/>
    </row>
    <row r="14" spans="1:18" s="14" customFormat="1" ht="15.75" customHeight="1">
      <c r="A14" s="74"/>
      <c r="B14" s="75" t="s">
        <v>23</v>
      </c>
      <c r="C14" s="76">
        <v>5.626228</v>
      </c>
      <c r="D14" s="76">
        <v>7.4884</v>
      </c>
      <c r="E14" s="76">
        <v>4.545267</v>
      </c>
      <c r="F14" s="76">
        <v>5.898505</v>
      </c>
      <c r="G14" s="76">
        <v>4.611519</v>
      </c>
      <c r="H14" s="76">
        <v>3.811714</v>
      </c>
      <c r="I14" s="76">
        <v>5.146638</v>
      </c>
      <c r="J14" s="76">
        <v>3.759289</v>
      </c>
      <c r="K14" s="76">
        <v>5.511048</v>
      </c>
      <c r="L14" s="76">
        <v>4.962219</v>
      </c>
      <c r="M14" s="76">
        <v>0.6251834</v>
      </c>
      <c r="N14" s="76">
        <v>0.7469666</v>
      </c>
      <c r="O14" s="76">
        <v>0.9318374</v>
      </c>
      <c r="P14" s="78">
        <v>858.1150173999996</v>
      </c>
      <c r="Q14" s="63"/>
      <c r="R14" s="22"/>
    </row>
    <row r="15" spans="1:18" s="14" customFormat="1" ht="15.75" customHeight="1">
      <c r="A15" s="79"/>
      <c r="B15" s="80" t="s">
        <v>24</v>
      </c>
      <c r="C15" s="81">
        <v>4.747753</v>
      </c>
      <c r="D15" s="81">
        <v>5.563097</v>
      </c>
      <c r="E15" s="81">
        <v>5.364545</v>
      </c>
      <c r="F15" s="81">
        <v>5.212977</v>
      </c>
      <c r="G15" s="81">
        <v>5.636129</v>
      </c>
      <c r="H15" s="81">
        <v>5.250346</v>
      </c>
      <c r="I15" s="81">
        <v>6.322186</v>
      </c>
      <c r="J15" s="81">
        <v>4.301346</v>
      </c>
      <c r="K15" s="81">
        <v>5.632885</v>
      </c>
      <c r="L15" s="81">
        <v>3.230821</v>
      </c>
      <c r="M15" s="120">
        <v>0.5966584</v>
      </c>
      <c r="N15" s="120">
        <v>0.4336993</v>
      </c>
      <c r="O15" s="120">
        <v>0.9706192</v>
      </c>
      <c r="P15" s="82">
        <v>217.71558269999994</v>
      </c>
      <c r="Q15" s="64"/>
      <c r="R15" s="22"/>
    </row>
    <row r="16" spans="1:18" s="14" customFormat="1" ht="15.75" customHeight="1">
      <c r="A16" s="74" t="s">
        <v>3</v>
      </c>
      <c r="B16" s="75"/>
      <c r="C16" s="72">
        <v>8.528044999999999</v>
      </c>
      <c r="D16" s="72">
        <v>8.4326</v>
      </c>
      <c r="E16" s="72">
        <v>7.107607</v>
      </c>
      <c r="F16" s="72">
        <v>4.98111</v>
      </c>
      <c r="G16" s="72">
        <v>7.214559</v>
      </c>
      <c r="H16" s="72">
        <v>6.9655380000000005</v>
      </c>
      <c r="I16" s="72">
        <v>6.5707699999999996</v>
      </c>
      <c r="J16" s="72">
        <v>6.3490839999999995</v>
      </c>
      <c r="K16" s="72">
        <v>6.278093</v>
      </c>
      <c r="L16" s="72">
        <v>4.223309</v>
      </c>
      <c r="M16" s="121">
        <v>0.6595147</v>
      </c>
      <c r="N16" s="121">
        <v>0.8970912</v>
      </c>
      <c r="O16" s="121">
        <v>0.4139266</v>
      </c>
      <c r="P16" s="73">
        <v>679.5060359</v>
      </c>
      <c r="Q16" s="65">
        <v>0.23784258684748893</v>
      </c>
      <c r="R16" s="22"/>
    </row>
    <row r="17" spans="1:18" s="14" customFormat="1" ht="15.75" customHeight="1">
      <c r="A17" s="74"/>
      <c r="B17" s="75" t="s">
        <v>23</v>
      </c>
      <c r="C17" s="76">
        <v>3.393669</v>
      </c>
      <c r="D17" s="76">
        <v>3.840675</v>
      </c>
      <c r="E17" s="76">
        <v>3.53944</v>
      </c>
      <c r="F17" s="76">
        <v>2.413116</v>
      </c>
      <c r="G17" s="76">
        <v>3.16685</v>
      </c>
      <c r="H17" s="76">
        <v>3.610869</v>
      </c>
      <c r="I17" s="76">
        <v>2.745393</v>
      </c>
      <c r="J17" s="76">
        <v>3.636805</v>
      </c>
      <c r="K17" s="76">
        <v>3.337247</v>
      </c>
      <c r="L17" s="76">
        <v>1.922132</v>
      </c>
      <c r="M17" s="119">
        <v>0.253025</v>
      </c>
      <c r="N17" s="119">
        <v>0.5825014</v>
      </c>
      <c r="O17" s="119">
        <v>0.1433389</v>
      </c>
      <c r="P17" s="78">
        <v>531.0065172999999</v>
      </c>
      <c r="Q17" s="63"/>
      <c r="R17" s="22"/>
    </row>
    <row r="18" spans="1:18" s="14" customFormat="1" ht="15.75" customHeight="1">
      <c r="A18" s="74"/>
      <c r="B18" s="75" t="s">
        <v>24</v>
      </c>
      <c r="C18" s="83">
        <v>5.134376</v>
      </c>
      <c r="D18" s="83">
        <v>4.591925</v>
      </c>
      <c r="E18" s="83">
        <v>3.568167</v>
      </c>
      <c r="F18" s="83">
        <v>2.567994</v>
      </c>
      <c r="G18" s="83">
        <v>4.047709</v>
      </c>
      <c r="H18" s="83">
        <v>3.354669</v>
      </c>
      <c r="I18" s="83">
        <v>3.825377</v>
      </c>
      <c r="J18" s="83">
        <v>2.712279</v>
      </c>
      <c r="K18" s="83">
        <v>2.940846</v>
      </c>
      <c r="L18" s="83">
        <v>2.301177</v>
      </c>
      <c r="M18" s="122">
        <v>0.4064897</v>
      </c>
      <c r="N18" s="122">
        <v>0.3145898</v>
      </c>
      <c r="O18" s="122">
        <v>0.2705877</v>
      </c>
      <c r="P18" s="84">
        <v>148.4995186</v>
      </c>
      <c r="Q18" s="66"/>
      <c r="R18" s="22"/>
    </row>
    <row r="19" spans="1:18" s="14" customFormat="1" ht="15.75" customHeight="1">
      <c r="A19" s="69" t="s">
        <v>25</v>
      </c>
      <c r="B19" s="70"/>
      <c r="C19" s="71">
        <v>39.1424913</v>
      </c>
      <c r="D19" s="71">
        <v>33.50212500000001</v>
      </c>
      <c r="E19" s="71">
        <v>30.261391899999996</v>
      </c>
      <c r="F19" s="71">
        <v>28.230764</v>
      </c>
      <c r="G19" s="71">
        <v>32.91811</v>
      </c>
      <c r="H19" s="71">
        <v>30.7659456</v>
      </c>
      <c r="I19" s="71">
        <v>30.863225</v>
      </c>
      <c r="J19" s="71">
        <v>26.259634</v>
      </c>
      <c r="K19" s="71">
        <v>31.61015</v>
      </c>
      <c r="L19" s="71">
        <v>20.1118069</v>
      </c>
      <c r="M19" s="71">
        <v>4.2910907</v>
      </c>
      <c r="N19" s="71">
        <v>4.7913024</v>
      </c>
      <c r="O19" s="72">
        <v>4.2120168</v>
      </c>
      <c r="P19" s="73">
        <v>2856.9569685</v>
      </c>
      <c r="Q19" s="65">
        <v>1</v>
      </c>
      <c r="R19" s="22"/>
    </row>
    <row r="20" spans="1:18" s="14" customFormat="1" ht="15.75" customHeight="1">
      <c r="A20" s="74"/>
      <c r="B20" s="75" t="s">
        <v>23</v>
      </c>
      <c r="C20" s="76">
        <v>17.8749823</v>
      </c>
      <c r="D20" s="76">
        <v>17.308997</v>
      </c>
      <c r="E20" s="76">
        <v>14.948332699999998</v>
      </c>
      <c r="F20" s="76">
        <v>15.032149</v>
      </c>
      <c r="G20" s="76">
        <v>16.117374</v>
      </c>
      <c r="H20" s="76">
        <v>14.686462599999999</v>
      </c>
      <c r="I20" s="76">
        <v>14.393754000000001</v>
      </c>
      <c r="J20" s="76">
        <v>13.400092999999998</v>
      </c>
      <c r="K20" s="76">
        <v>15.584546</v>
      </c>
      <c r="L20" s="76">
        <v>10.988218</v>
      </c>
      <c r="M20" s="76">
        <v>2.1037102</v>
      </c>
      <c r="N20" s="76">
        <v>3.2258462</v>
      </c>
      <c r="O20" s="76">
        <v>2.2604072</v>
      </c>
      <c r="P20" s="78">
        <v>2229.3114509999996</v>
      </c>
      <c r="Q20" s="65">
        <v>0.7803097756038181</v>
      </c>
      <c r="R20" s="22"/>
    </row>
    <row r="21" spans="1:18" s="14" customFormat="1" ht="15.75" customHeight="1" thickBot="1">
      <c r="A21" s="85"/>
      <c r="B21" s="86" t="s">
        <v>24</v>
      </c>
      <c r="C21" s="87">
        <v>21.267509</v>
      </c>
      <c r="D21" s="87">
        <v>16.193128</v>
      </c>
      <c r="E21" s="87">
        <v>15.313059199999998</v>
      </c>
      <c r="F21" s="87">
        <v>13.198615000000002</v>
      </c>
      <c r="G21" s="87">
        <v>16.800736</v>
      </c>
      <c r="H21" s="87">
        <v>16.079483</v>
      </c>
      <c r="I21" s="87">
        <v>16.469471</v>
      </c>
      <c r="J21" s="87">
        <v>12.859541</v>
      </c>
      <c r="K21" s="87">
        <v>16.025604</v>
      </c>
      <c r="L21" s="87">
        <v>9.123588900000001</v>
      </c>
      <c r="M21" s="87">
        <v>2.1873804999999997</v>
      </c>
      <c r="N21" s="87">
        <v>1.5654562</v>
      </c>
      <c r="O21" s="87">
        <v>1.9516095999999998</v>
      </c>
      <c r="P21" s="88">
        <v>627.6455175</v>
      </c>
      <c r="Q21" s="67">
        <v>0.2196902243961817</v>
      </c>
      <c r="R21" s="22"/>
    </row>
    <row r="22" spans="1:17" s="14" customFormat="1" ht="15.75" customHeight="1">
      <c r="A22" s="53" t="s">
        <v>38</v>
      </c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/>
    </row>
    <row r="23" spans="1:16" s="14" customFormat="1" ht="12.7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14" customFormat="1" ht="12.75">
      <c r="A25" s="68" t="str">
        <f>+'Retiros25%| Evol Num'!A24</f>
        <v>Información actualizada a Junio de 2020.</v>
      </c>
      <c r="B25" s="6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K5:K6"/>
    <mergeCell ref="D5:D6"/>
    <mergeCell ref="E5:E6"/>
    <mergeCell ref="N5:N6"/>
    <mergeCell ref="O5:O6"/>
    <mergeCell ref="M5:M6"/>
    <mergeCell ref="L5:L6"/>
    <mergeCell ref="F5:F6"/>
    <mergeCell ref="A5:B6"/>
    <mergeCell ref="G5:G6"/>
    <mergeCell ref="H5:H6"/>
    <mergeCell ref="I5:I6"/>
    <mergeCell ref="J5:J6"/>
    <mergeCell ref="C5:C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2020-09-07T19:15:09Z</dcterms:modified>
  <cp:category/>
  <cp:version/>
  <cp:contentType/>
  <cp:contentStatus/>
</cp:coreProperties>
</file>