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4040" windowHeight="11760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52511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<sst xmlns="http://schemas.openxmlformats.org/spreadsheetml/2006/main" count="95" uniqueCount="44">
  <si>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</si>
  <si>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</si>
  <si>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</si>
  <si>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</si>
  <si>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</si>
  <si>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</si>
  <si>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</si>
  <si>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</si>
  <si>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</si>
  <si>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</si>
  <si>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</si>
  <si>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</si>
  <si>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</si>
  <si>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</si>
  <si>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</si>
  <si>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</si>
  <si>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</si>
  <si>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</si>
  <si>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</si>
  <si>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</si>
  <si>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</si>
  <si>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</si>
  <si>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</si>
  <si>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</si>
  <si>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</si>
  <si>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</si>
  <si>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</si>
  <si>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</si>
  <si>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</si>
  <si>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</si>
  <si>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</si>
  <si>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</si>
  <si>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</si>
  <si>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</si>
  <si>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</si>
  <si>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</si>
  <si>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</si>
  <si>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</si>
  <si>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</si>
  <si>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</si>
  <si>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</si>
  <si>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</si>
  <si>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Octubre de 2020.</t>
  </si>
  <si>
    <t>finalidad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</si>
</sst>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0.0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8" fontId="6" fillId="32" borderId="28" xfId="313" applyNumberFormat="1" applyFont="1" applyFill="1" applyBorder="1" applyAlignment="1">
      <alignment vertical="center"/>
      <protection/>
    </xf>
    <xf numFmtId="188" fontId="8" fillId="32" borderId="28" xfId="313" applyNumberFormat="1" applyFont="1" applyFill="1" applyBorder="1" applyAlignment="1">
      <alignment vertical="center"/>
      <protection/>
    </xf>
    <xf numFmtId="188" fontId="8" fillId="32" borderId="33" xfId="313" applyNumberFormat="1" applyFont="1" applyFill="1" applyBorder="1" applyAlignment="1">
      <alignment vertical="center"/>
      <protection/>
    </xf>
    <xf numFmtId="188" fontId="8" fillId="32" borderId="34" xfId="313" applyNumberFormat="1" applyFont="1" applyFill="1" applyBorder="1" applyAlignment="1">
      <alignment vertical="center"/>
      <protection/>
    </xf>
    <xf numFmtId="188" fontId="8" fillId="32" borderId="29" xfId="313" applyNumberFormat="1" applyFont="1" applyFill="1" applyBorder="1" applyAlignment="1">
      <alignment vertical="center"/>
      <protection/>
    </xf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C34" sqref="C34"/>
    </sheetView>
  </sheetViews>
  <sheetFormatPr defaultColWidth="11.421875" defaultRowHeight="15"/>
  <cols>
    <col min="1" max="1" width="5.57421875" style="41" customWidth="1"/>
    <col min="2" max="2" width="2.421875" style="41" customWidth="1"/>
    <col min="3" max="3" width="125.7109375" style="41" customWidth="1"/>
    <col min="4" max="16384" width="11.421875" style="41" customWidth="1"/>
  </cols>
  <sheetData>
    <row r="7" spans="1:3" ht="14.25" thickBot="1">
      <c r="A7" s="40"/>
      <c r="B7" s="40"/>
      <c r="C7" s="40"/>
    </row>
    <row r="8" spans="1:3" ht="15">
      <c r="A8" s="42"/>
      <c r="B8" s="42"/>
      <c r="C8" s="42"/>
    </row>
    <row r="9" spans="1:3" ht="17.25">
      <c r="A9" s="43" t="s">
        <v>34</v>
      </c>
      <c r="B9" s="44"/>
      <c r="C9" s="42"/>
    </row>
    <row r="10" spans="1:3" ht="15">
      <c r="A10" s="45"/>
      <c r="B10" s="45"/>
      <c r="C10" s="46"/>
    </row>
    <row r="11" spans="1:3" ht="15">
      <c r="A11" s="47"/>
      <c r="B11" s="48" t="s">
        <v>32</v>
      </c>
      <c r="C11" s="54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5">
      <c r="A12" s="47"/>
      <c r="B12" s="48" t="s">
        <v>32</v>
      </c>
      <c r="C12" s="54" t="str">
        <f>+'Retiros25%| Evol Num'!A2</f>
        <v>Flujo mensual de Afiliados que Retiraron hasta el 25% de su Cuenta Individual de Capitalización para la Compra de Primer Inmueble según AFP y Finalidad</v>
      </c>
    </row>
    <row r="13" spans="1:3" ht="15">
      <c r="A13" s="47"/>
      <c r="B13" s="48" t="s">
        <v>32</v>
      </c>
      <c r="C13" s="54" t="str">
        <f>+'Retiros25%| Monto'!A2</f>
        <v>Monto mensual de Retiros de las Cuentas Individuales de Capitalización para la compra de Primer Inmueble según AFP y Finalidad</v>
      </c>
    </row>
    <row r="14" spans="1:3" ht="16.5">
      <c r="A14" s="47"/>
      <c r="B14" s="48" t="s">
        <v>32</v>
      </c>
      <c r="C14" s="55" t="s">
        <v>33</v>
      </c>
    </row>
    <row r="15" spans="1:3" ht="14.25" thickBot="1">
      <c r="A15" s="49"/>
      <c r="B15" s="50"/>
      <c r="C15" s="49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workbookViewId="0" topLeftCell="A1">
      <selection activeCell="O7" sqref="O7"/>
    </sheetView>
  </sheetViews>
  <sheetFormatPr defaultColWidth="11.421875" defaultRowHeight="15"/>
  <cols>
    <col min="1" max="1" width="1.7109375" style="56" customWidth="1"/>
    <col min="2" max="2" width="24.421875" style="56" customWidth="1"/>
    <col min="3" max="13" width="9.28125" style="56" customWidth="1"/>
    <col min="14" max="14" width="8.8515625" style="56" customWidth="1"/>
    <col min="15" max="16" width="10.7109375" style="56" customWidth="1"/>
    <col min="17" max="16384" width="11.421875" style="56" customWidth="1"/>
  </cols>
  <sheetData>
    <row r="1" ht="16.5">
      <c r="B1" s="57" t="s">
        <v>38</v>
      </c>
    </row>
    <row r="2" spans="1:16" s="14" customFormat="1" ht="55.5" customHeight="1">
      <c r="A2" s="1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4" customFormat="1" ht="16.5">
      <c r="A3" s="3">
        <v>44135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29" t="s">
        <v>25</v>
      </c>
      <c r="B5" s="130"/>
      <c r="C5" s="58" t="s">
        <v>39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127" t="s">
        <v>4</v>
      </c>
      <c r="O5" s="18" t="s">
        <v>5</v>
      </c>
      <c r="P5" s="18" t="s">
        <v>5</v>
      </c>
    </row>
    <row r="6" spans="1:16" s="14" customFormat="1" ht="12.75">
      <c r="A6" s="131"/>
      <c r="B6" s="131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8"/>
      <c r="O6" s="21" t="s">
        <v>43</v>
      </c>
      <c r="P6" s="21" t="s">
        <v>17</v>
      </c>
    </row>
    <row r="7" spans="1:17" s="14" customFormat="1" ht="12.75">
      <c r="A7" s="72" t="s">
        <v>0</v>
      </c>
      <c r="B7" s="96"/>
      <c r="C7" s="97">
        <f>+C9+C8</f>
        <v>0</v>
      </c>
      <c r="D7" s="97">
        <f aca="true" t="shared" si="0" ref="D7:M7">+D9+D8</f>
        <v>124</v>
      </c>
      <c r="E7" s="97">
        <f t="shared" si="0"/>
        <v>1243</v>
      </c>
      <c r="F7" s="97">
        <f t="shared" si="0"/>
        <v>1308</v>
      </c>
      <c r="G7" s="97">
        <f t="shared" si="0"/>
        <v>973</v>
      </c>
      <c r="H7" s="97">
        <f t="shared" si="0"/>
        <v>610</v>
      </c>
      <c r="I7" s="97">
        <f t="shared" si="0"/>
        <v>299</v>
      </c>
      <c r="J7" s="97">
        <f t="shared" si="0"/>
        <v>129</v>
      </c>
      <c r="K7" s="97">
        <f t="shared" si="0"/>
        <v>59</v>
      </c>
      <c r="L7" s="97">
        <f t="shared" si="0"/>
        <v>12</v>
      </c>
      <c r="M7" s="97">
        <f t="shared" si="0"/>
        <v>3</v>
      </c>
      <c r="N7" s="97">
        <f>+N9+N8</f>
        <v>4760</v>
      </c>
      <c r="O7" s="98">
        <f>+N7/$N$7</f>
        <v>1</v>
      </c>
      <c r="P7" s="98">
        <f>+N7/$N$19</f>
        <v>0.049117231274055574</v>
      </c>
      <c r="Q7" s="22"/>
    </row>
    <row r="8" spans="1:29" s="14" customFormat="1" ht="12.75">
      <c r="A8" s="99"/>
      <c r="B8" s="53" t="s">
        <v>22</v>
      </c>
      <c r="C8" s="88">
        <v>0</v>
      </c>
      <c r="D8" s="88">
        <v>19</v>
      </c>
      <c r="E8" s="88">
        <v>334</v>
      </c>
      <c r="F8" s="88">
        <v>586</v>
      </c>
      <c r="G8" s="88">
        <v>623</v>
      </c>
      <c r="H8" s="88">
        <v>427</v>
      </c>
      <c r="I8" s="88">
        <v>195</v>
      </c>
      <c r="J8" s="88">
        <v>85</v>
      </c>
      <c r="K8" s="88">
        <v>38</v>
      </c>
      <c r="L8" s="88">
        <v>8</v>
      </c>
      <c r="M8" s="88">
        <v>2</v>
      </c>
      <c r="N8" s="88">
        <v>2317</v>
      </c>
      <c r="O8" s="100">
        <f aca="true" t="shared" si="1" ref="O8:O9">+N8/$N$7</f>
        <v>0.48676470588235293</v>
      </c>
      <c r="P8" s="88"/>
      <c r="Q8" s="22"/>
      <c r="AC8" s="23"/>
    </row>
    <row r="9" spans="1:17" s="14" customFormat="1" ht="12.75">
      <c r="A9" s="75"/>
      <c r="B9" s="101" t="s">
        <v>23</v>
      </c>
      <c r="C9" s="91">
        <v>0</v>
      </c>
      <c r="D9" s="91">
        <v>105</v>
      </c>
      <c r="E9" s="91">
        <v>909</v>
      </c>
      <c r="F9" s="91">
        <v>722</v>
      </c>
      <c r="G9" s="91">
        <v>350</v>
      </c>
      <c r="H9" s="91">
        <v>183</v>
      </c>
      <c r="I9" s="91">
        <v>104</v>
      </c>
      <c r="J9" s="91">
        <v>44</v>
      </c>
      <c r="K9" s="91">
        <v>21</v>
      </c>
      <c r="L9" s="91">
        <v>4</v>
      </c>
      <c r="M9" s="91">
        <v>1</v>
      </c>
      <c r="N9" s="91">
        <v>2443</v>
      </c>
      <c r="O9" s="102">
        <f t="shared" si="1"/>
        <v>0.513235294117647</v>
      </c>
      <c r="P9" s="91"/>
      <c r="Q9" s="22"/>
    </row>
    <row r="10" spans="1:17" s="14" customFormat="1" ht="12.75">
      <c r="A10" s="72" t="s">
        <v>1</v>
      </c>
      <c r="B10" s="72"/>
      <c r="C10" s="97">
        <f>+C12+C11</f>
        <v>0</v>
      </c>
      <c r="D10" s="97">
        <f aca="true" t="shared" si="2" ref="D10:M10">+D12+D11</f>
        <v>44</v>
      </c>
      <c r="E10" s="97">
        <f t="shared" si="2"/>
        <v>1493</v>
      </c>
      <c r="F10" s="97">
        <f t="shared" si="2"/>
        <v>5366</v>
      </c>
      <c r="G10" s="97">
        <f t="shared" si="2"/>
        <v>8416</v>
      </c>
      <c r="H10" s="97">
        <f t="shared" si="2"/>
        <v>7879</v>
      </c>
      <c r="I10" s="97">
        <f t="shared" si="2"/>
        <v>5333</v>
      </c>
      <c r="J10" s="97">
        <f t="shared" si="2"/>
        <v>3213</v>
      </c>
      <c r="K10" s="97">
        <f t="shared" si="2"/>
        <v>1697</v>
      </c>
      <c r="L10" s="97">
        <f t="shared" si="2"/>
        <v>549</v>
      </c>
      <c r="M10" s="97">
        <f t="shared" si="2"/>
        <v>14</v>
      </c>
      <c r="N10" s="97">
        <f>+N12+N11</f>
        <v>34004</v>
      </c>
      <c r="O10" s="98">
        <f>+N10/$N$10</f>
        <v>1</v>
      </c>
      <c r="P10" s="98">
        <f>+N10/$N$19</f>
        <v>0.35087864122751805</v>
      </c>
      <c r="Q10" s="22"/>
    </row>
    <row r="11" spans="1:29" s="14" customFormat="1" ht="12.75">
      <c r="A11" s="99"/>
      <c r="B11" s="53" t="s">
        <v>22</v>
      </c>
      <c r="C11" s="88">
        <v>0</v>
      </c>
      <c r="D11" s="88">
        <v>19</v>
      </c>
      <c r="E11" s="88">
        <v>721</v>
      </c>
      <c r="F11" s="88">
        <v>3325</v>
      </c>
      <c r="G11" s="88">
        <v>6008</v>
      </c>
      <c r="H11" s="88">
        <v>5909</v>
      </c>
      <c r="I11" s="88">
        <v>3990</v>
      </c>
      <c r="J11" s="88">
        <v>2343</v>
      </c>
      <c r="K11" s="88">
        <v>1218</v>
      </c>
      <c r="L11" s="88">
        <v>388</v>
      </c>
      <c r="M11" s="88">
        <v>9</v>
      </c>
      <c r="N11" s="88">
        <v>23930</v>
      </c>
      <c r="O11" s="103">
        <f aca="true" t="shared" si="3" ref="O11:O12">+N11/$N$10</f>
        <v>0.7037407363839548</v>
      </c>
      <c r="P11" s="88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5"/>
      <c r="B12" s="101" t="s">
        <v>23</v>
      </c>
      <c r="C12" s="91">
        <v>0</v>
      </c>
      <c r="D12" s="91">
        <v>25</v>
      </c>
      <c r="E12" s="91">
        <v>772</v>
      </c>
      <c r="F12" s="91">
        <v>2041</v>
      </c>
      <c r="G12" s="91">
        <v>2408</v>
      </c>
      <c r="H12" s="91">
        <v>1970</v>
      </c>
      <c r="I12" s="91">
        <v>1343</v>
      </c>
      <c r="J12" s="91">
        <v>870</v>
      </c>
      <c r="K12" s="91">
        <v>479</v>
      </c>
      <c r="L12" s="91">
        <v>161</v>
      </c>
      <c r="M12" s="91">
        <v>5</v>
      </c>
      <c r="N12" s="91">
        <v>10074</v>
      </c>
      <c r="O12" s="102">
        <f t="shared" si="3"/>
        <v>0.29625926361604515</v>
      </c>
      <c r="P12" s="91"/>
      <c r="Q12" s="22"/>
      <c r="U12" s="23"/>
      <c r="V12" s="23"/>
      <c r="W12" s="23"/>
      <c r="X12" s="23"/>
      <c r="AC12" s="23"/>
    </row>
    <row r="13" spans="1:17" s="14" customFormat="1" ht="12.75">
      <c r="A13" s="72" t="s">
        <v>2</v>
      </c>
      <c r="B13" s="72"/>
      <c r="C13" s="97">
        <f>+C15+C14</f>
        <v>0</v>
      </c>
      <c r="D13" s="97">
        <f aca="true" t="shared" si="4" ref="D13:M13">+D15+D14</f>
        <v>88</v>
      </c>
      <c r="E13" s="97">
        <f t="shared" si="4"/>
        <v>2749</v>
      </c>
      <c r="F13" s="97">
        <f t="shared" si="4"/>
        <v>7818</v>
      </c>
      <c r="G13" s="97">
        <f t="shared" si="4"/>
        <v>9297</v>
      </c>
      <c r="H13" s="97">
        <f t="shared" si="4"/>
        <v>7307</v>
      </c>
      <c r="I13" s="97">
        <f t="shared" si="4"/>
        <v>4440</v>
      </c>
      <c r="J13" s="97">
        <f t="shared" si="4"/>
        <v>2510</v>
      </c>
      <c r="K13" s="97">
        <f t="shared" si="4"/>
        <v>1252</v>
      </c>
      <c r="L13" s="97">
        <f t="shared" si="4"/>
        <v>361</v>
      </c>
      <c r="M13" s="97">
        <f t="shared" si="4"/>
        <v>7</v>
      </c>
      <c r="N13" s="97">
        <f>+N15+N14</f>
        <v>35829</v>
      </c>
      <c r="O13" s="98">
        <f>+N13/$N$13</f>
        <v>1</v>
      </c>
      <c r="P13" s="98">
        <f>+N13/$N$19</f>
        <v>0.369710352797928</v>
      </c>
      <c r="Q13" s="22"/>
    </row>
    <row r="14" spans="1:29" s="14" customFormat="1" ht="12.75">
      <c r="A14" s="99"/>
      <c r="B14" s="53" t="s">
        <v>22</v>
      </c>
      <c r="C14" s="88">
        <v>0</v>
      </c>
      <c r="D14" s="88">
        <v>32</v>
      </c>
      <c r="E14" s="88">
        <v>1267</v>
      </c>
      <c r="F14" s="88">
        <v>4743</v>
      </c>
      <c r="G14" s="88">
        <v>6870</v>
      </c>
      <c r="H14" s="88">
        <v>5843</v>
      </c>
      <c r="I14" s="88">
        <v>3521</v>
      </c>
      <c r="J14" s="88">
        <v>1945</v>
      </c>
      <c r="K14" s="88">
        <v>948</v>
      </c>
      <c r="L14" s="88">
        <v>282</v>
      </c>
      <c r="M14" s="88">
        <v>5</v>
      </c>
      <c r="N14" s="88">
        <v>25456</v>
      </c>
      <c r="O14" s="103">
        <f aca="true" t="shared" si="5" ref="O14:O15">+N14/$N$13</f>
        <v>0.7104859192274414</v>
      </c>
      <c r="P14" s="88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5"/>
      <c r="B15" s="101" t="s">
        <v>23</v>
      </c>
      <c r="C15" s="91">
        <v>0</v>
      </c>
      <c r="D15" s="91">
        <v>56</v>
      </c>
      <c r="E15" s="91">
        <v>1482</v>
      </c>
      <c r="F15" s="91">
        <v>3075</v>
      </c>
      <c r="G15" s="91">
        <v>2427</v>
      </c>
      <c r="H15" s="91">
        <v>1464</v>
      </c>
      <c r="I15" s="91">
        <v>919</v>
      </c>
      <c r="J15" s="91">
        <v>565</v>
      </c>
      <c r="K15" s="91">
        <v>304</v>
      </c>
      <c r="L15" s="91">
        <v>79</v>
      </c>
      <c r="M15" s="91">
        <v>2</v>
      </c>
      <c r="N15" s="91">
        <v>10373</v>
      </c>
      <c r="O15" s="102">
        <f t="shared" si="5"/>
        <v>0.2895140807725585</v>
      </c>
      <c r="P15" s="91"/>
      <c r="Q15" s="22"/>
      <c r="U15" s="23"/>
      <c r="V15" s="23"/>
      <c r="W15" s="23"/>
      <c r="X15" s="23"/>
      <c r="AC15" s="23"/>
    </row>
    <row r="16" spans="1:17" s="14" customFormat="1" ht="12.75">
      <c r="A16" s="72" t="s">
        <v>3</v>
      </c>
      <c r="B16" s="72"/>
      <c r="C16" s="97">
        <f>+C18+C17</f>
        <v>0</v>
      </c>
      <c r="D16" s="97">
        <f aca="true" t="shared" si="6" ref="D16:M16">+D18+D17</f>
        <v>25</v>
      </c>
      <c r="E16" s="97">
        <f t="shared" si="6"/>
        <v>1056</v>
      </c>
      <c r="F16" s="97">
        <f t="shared" si="6"/>
        <v>3846</v>
      </c>
      <c r="G16" s="97">
        <f t="shared" si="6"/>
        <v>5704</v>
      </c>
      <c r="H16" s="97">
        <f t="shared" si="6"/>
        <v>5127</v>
      </c>
      <c r="I16" s="97">
        <f t="shared" si="6"/>
        <v>3361</v>
      </c>
      <c r="J16" s="97">
        <f t="shared" si="6"/>
        <v>1924</v>
      </c>
      <c r="K16" s="97">
        <f t="shared" si="6"/>
        <v>980</v>
      </c>
      <c r="L16" s="97">
        <f t="shared" si="6"/>
        <v>287</v>
      </c>
      <c r="M16" s="97">
        <f t="shared" si="6"/>
        <v>8</v>
      </c>
      <c r="N16" s="97">
        <f>+N18+N17</f>
        <v>22318</v>
      </c>
      <c r="O16" s="98">
        <f>+N16/$N$16</f>
        <v>1</v>
      </c>
      <c r="P16" s="98">
        <f>+N16/$N$19</f>
        <v>0.2302937747004984</v>
      </c>
      <c r="Q16" s="22"/>
    </row>
    <row r="17" spans="1:29" s="14" customFormat="1" ht="12.75">
      <c r="A17" s="99"/>
      <c r="B17" s="53" t="s">
        <v>22</v>
      </c>
      <c r="C17" s="88">
        <v>0</v>
      </c>
      <c r="D17" s="88">
        <v>12</v>
      </c>
      <c r="E17" s="88">
        <v>539</v>
      </c>
      <c r="F17" s="88">
        <v>2433</v>
      </c>
      <c r="G17" s="88">
        <v>4160</v>
      </c>
      <c r="H17" s="88">
        <v>3845</v>
      </c>
      <c r="I17" s="88">
        <v>2515</v>
      </c>
      <c r="J17" s="88">
        <v>1384</v>
      </c>
      <c r="K17" s="88">
        <v>685</v>
      </c>
      <c r="L17" s="88">
        <v>219</v>
      </c>
      <c r="M17" s="88">
        <v>4</v>
      </c>
      <c r="N17" s="88">
        <v>15796</v>
      </c>
      <c r="O17" s="103">
        <f aca="true" t="shared" si="7" ref="O17:O18">+N17/$N$16</f>
        <v>0.7077695133972578</v>
      </c>
      <c r="P17" s="88"/>
      <c r="Q17" s="22"/>
      <c r="U17" s="23"/>
      <c r="V17" s="23"/>
      <c r="W17" s="23"/>
      <c r="X17" s="23"/>
      <c r="AC17" s="23"/>
    </row>
    <row r="18" spans="1:29" s="14" customFormat="1" ht="12.75">
      <c r="A18" s="75"/>
      <c r="B18" s="101" t="s">
        <v>23</v>
      </c>
      <c r="C18" s="91">
        <v>0</v>
      </c>
      <c r="D18" s="91">
        <v>13</v>
      </c>
      <c r="E18" s="91">
        <v>517</v>
      </c>
      <c r="F18" s="91">
        <v>1413</v>
      </c>
      <c r="G18" s="91">
        <v>1544</v>
      </c>
      <c r="H18" s="91">
        <v>1282</v>
      </c>
      <c r="I18" s="91">
        <v>846</v>
      </c>
      <c r="J18" s="91">
        <v>540</v>
      </c>
      <c r="K18" s="91">
        <v>295</v>
      </c>
      <c r="L18" s="91">
        <v>68</v>
      </c>
      <c r="M18" s="91">
        <v>4</v>
      </c>
      <c r="N18" s="91">
        <v>6522</v>
      </c>
      <c r="O18" s="102">
        <f t="shared" si="7"/>
        <v>0.2922304866027422</v>
      </c>
      <c r="P18" s="91"/>
      <c r="Q18" s="22"/>
      <c r="U18" s="23"/>
      <c r="V18" s="23"/>
      <c r="W18" s="23"/>
      <c r="AC18" s="23"/>
    </row>
    <row r="19" spans="1:17" s="14" customFormat="1" ht="12.75">
      <c r="A19" s="104" t="s">
        <v>24</v>
      </c>
      <c r="B19" s="72"/>
      <c r="C19" s="97">
        <f>+C21+C20</f>
        <v>0</v>
      </c>
      <c r="D19" s="97">
        <f aca="true" t="shared" si="8" ref="D19:M19">+D21+D20</f>
        <v>281</v>
      </c>
      <c r="E19" s="97">
        <f t="shared" si="8"/>
        <v>6541</v>
      </c>
      <c r="F19" s="97">
        <f t="shared" si="8"/>
        <v>18338</v>
      </c>
      <c r="G19" s="97">
        <f t="shared" si="8"/>
        <v>24390</v>
      </c>
      <c r="H19" s="97">
        <f t="shared" si="8"/>
        <v>20923</v>
      </c>
      <c r="I19" s="97">
        <f t="shared" si="8"/>
        <v>13433</v>
      </c>
      <c r="J19" s="97">
        <f t="shared" si="8"/>
        <v>7776</v>
      </c>
      <c r="K19" s="97">
        <f t="shared" si="8"/>
        <v>3988</v>
      </c>
      <c r="L19" s="97">
        <f t="shared" si="8"/>
        <v>1209</v>
      </c>
      <c r="M19" s="97">
        <f t="shared" si="8"/>
        <v>32</v>
      </c>
      <c r="N19" s="97">
        <f>+N21+N20</f>
        <v>96911</v>
      </c>
      <c r="O19" s="98">
        <f>+N19/$N$19</f>
        <v>1</v>
      </c>
      <c r="P19" s="98">
        <f>+N19/$N$19</f>
        <v>1</v>
      </c>
      <c r="Q19" s="22"/>
    </row>
    <row r="20" spans="1:17" s="14" customFormat="1" ht="12.75">
      <c r="A20" s="105"/>
      <c r="B20" s="26" t="s">
        <v>22</v>
      </c>
      <c r="C20" s="88">
        <f>+C8+C11+C14+C17</f>
        <v>0</v>
      </c>
      <c r="D20" s="88">
        <f aca="true" t="shared" si="9" ref="D20:M21">+D8+D11+D14+D17</f>
        <v>82</v>
      </c>
      <c r="E20" s="88">
        <f t="shared" si="9"/>
        <v>2861</v>
      </c>
      <c r="F20" s="88">
        <f t="shared" si="9"/>
        <v>11087</v>
      </c>
      <c r="G20" s="88">
        <f t="shared" si="9"/>
        <v>17661</v>
      </c>
      <c r="H20" s="88">
        <f t="shared" si="9"/>
        <v>16024</v>
      </c>
      <c r="I20" s="88">
        <f t="shared" si="9"/>
        <v>10221</v>
      </c>
      <c r="J20" s="88">
        <f t="shared" si="9"/>
        <v>5757</v>
      </c>
      <c r="K20" s="88">
        <f t="shared" si="9"/>
        <v>2889</v>
      </c>
      <c r="L20" s="88">
        <f t="shared" si="9"/>
        <v>897</v>
      </c>
      <c r="M20" s="88">
        <f t="shared" si="9"/>
        <v>20</v>
      </c>
      <c r="N20" s="88">
        <f>SUM(C20:M20)</f>
        <v>67499</v>
      </c>
      <c r="O20" s="103">
        <f aca="true" t="shared" si="10" ref="O20:O21">+N20/$N$19</f>
        <v>0.6965050407074532</v>
      </c>
      <c r="P20" s="88"/>
      <c r="Q20" s="22"/>
    </row>
    <row r="21" spans="1:17" s="14" customFormat="1" ht="12.75">
      <c r="A21" s="101"/>
      <c r="B21" s="106" t="s">
        <v>23</v>
      </c>
      <c r="C21" s="91">
        <f>+C9+C12+C15+C18</f>
        <v>0</v>
      </c>
      <c r="D21" s="91">
        <f t="shared" si="9"/>
        <v>199</v>
      </c>
      <c r="E21" s="91">
        <f t="shared" si="9"/>
        <v>3680</v>
      </c>
      <c r="F21" s="91">
        <f t="shared" si="9"/>
        <v>7251</v>
      </c>
      <c r="G21" s="91">
        <f t="shared" si="9"/>
        <v>6729</v>
      </c>
      <c r="H21" s="91">
        <f t="shared" si="9"/>
        <v>4899</v>
      </c>
      <c r="I21" s="91">
        <f t="shared" si="9"/>
        <v>3212</v>
      </c>
      <c r="J21" s="91">
        <f t="shared" si="9"/>
        <v>2019</v>
      </c>
      <c r="K21" s="91">
        <f t="shared" si="9"/>
        <v>1099</v>
      </c>
      <c r="L21" s="91">
        <f t="shared" si="9"/>
        <v>312</v>
      </c>
      <c r="M21" s="91">
        <f t="shared" si="9"/>
        <v>12</v>
      </c>
      <c r="N21" s="91">
        <f>SUM(C21:M21)</f>
        <v>29412</v>
      </c>
      <c r="O21" s="102">
        <f t="shared" si="10"/>
        <v>0.3034949592925468</v>
      </c>
      <c r="P21" s="91"/>
      <c r="Q21" s="22"/>
    </row>
    <row r="22" spans="1:16" s="14" customFormat="1" ht="12.75">
      <c r="A22" s="104" t="s">
        <v>18</v>
      </c>
      <c r="B22" s="107"/>
      <c r="C22" s="108">
        <f>+C19/$N$19</f>
        <v>0</v>
      </c>
      <c r="D22" s="108">
        <f aca="true" t="shared" si="11" ref="D22:N22">+D19/$N$19</f>
        <v>0.0028995676445398356</v>
      </c>
      <c r="E22" s="108">
        <f t="shared" si="11"/>
        <v>0.06749491801756251</v>
      </c>
      <c r="F22" s="108">
        <f t="shared" si="11"/>
        <v>0.1892251653579057</v>
      </c>
      <c r="G22" s="108">
        <f t="shared" si="11"/>
        <v>0.25167421654920497</v>
      </c>
      <c r="H22" s="108">
        <f t="shared" si="11"/>
        <v>0.215899123938459</v>
      </c>
      <c r="I22" s="108">
        <f t="shared" si="11"/>
        <v>0.1386117159042833</v>
      </c>
      <c r="J22" s="108">
        <f t="shared" si="11"/>
        <v>0.08023856940904542</v>
      </c>
      <c r="K22" s="108">
        <f t="shared" si="11"/>
        <v>0.04115115931112051</v>
      </c>
      <c r="L22" s="108">
        <f t="shared" si="11"/>
        <v>0.012475363993767478</v>
      </c>
      <c r="M22" s="108">
        <f t="shared" si="11"/>
        <v>0.000330199874111298</v>
      </c>
      <c r="N22" s="108">
        <f t="shared" si="11"/>
        <v>1</v>
      </c>
      <c r="O22" s="99"/>
      <c r="P22" s="109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2.75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5" t="s">
        <v>31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6" s="14" customFormat="1" ht="12.75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3:14" ht="15">
      <c r="M28" s="61"/>
      <c r="N28" s="61"/>
    </row>
    <row r="29" ht="15">
      <c r="N29" s="61"/>
    </row>
    <row r="30" ht="15">
      <c r="M30" s="61"/>
    </row>
    <row r="31" spans="5:14" ht="15">
      <c r="E31" s="61"/>
      <c r="F31" s="61"/>
      <c r="G31" s="61"/>
      <c r="H31" s="61"/>
      <c r="I31" s="61"/>
      <c r="J31" s="61"/>
      <c r="K31" s="61"/>
      <c r="M31" s="61"/>
      <c r="N31" s="61"/>
    </row>
    <row r="32" spans="6:14" ht="15">
      <c r="F32" s="61"/>
      <c r="G32" s="61"/>
      <c r="H32" s="61"/>
      <c r="I32" s="61"/>
      <c r="J32" s="61"/>
      <c r="K32" s="61"/>
      <c r="L32" s="61"/>
      <c r="M32" s="61"/>
      <c r="N32" s="61"/>
    </row>
    <row r="33" spans="5:13" ht="15">
      <c r="E33" s="61"/>
      <c r="F33" s="61"/>
      <c r="G33" s="61"/>
      <c r="H33" s="61"/>
      <c r="M33" s="61"/>
    </row>
    <row r="34" spans="4:14" ht="15">
      <c r="D34" s="61"/>
      <c r="E34" s="61"/>
      <c r="F34" s="61"/>
      <c r="G34" s="61"/>
      <c r="H34" s="61"/>
      <c r="I34" s="61"/>
      <c r="J34" s="61"/>
      <c r="M34" s="61"/>
      <c r="N34" s="61"/>
    </row>
    <row r="35" spans="5:14" ht="15">
      <c r="E35" s="61"/>
      <c r="F35" s="61"/>
      <c r="G35" s="61"/>
      <c r="H35" s="61"/>
      <c r="I35" s="61"/>
      <c r="J35" s="61"/>
      <c r="K35" s="61"/>
      <c r="L35" s="61"/>
      <c r="N35" s="61"/>
    </row>
    <row r="36" spans="4:13" ht="15">
      <c r="D36" s="61"/>
      <c r="E36" s="61"/>
      <c r="F36" s="61"/>
      <c r="G36" s="61"/>
      <c r="M36" s="61"/>
    </row>
    <row r="37" spans="5:14" ht="15">
      <c r="E37" s="61"/>
      <c r="F37" s="61"/>
      <c r="G37" s="61"/>
      <c r="H37" s="61"/>
      <c r="I37" s="61"/>
      <c r="J37" s="61"/>
      <c r="M37" s="61"/>
      <c r="N37" s="61"/>
    </row>
    <row r="38" spans="6:14" ht="15">
      <c r="F38" s="61"/>
      <c r="G38" s="61"/>
      <c r="H38" s="61"/>
      <c r="I38" s="61"/>
      <c r="J38" s="61"/>
      <c r="K38" s="61"/>
      <c r="L38" s="61"/>
      <c r="N38" s="61"/>
    </row>
    <row r="39" spans="5:13" ht="15">
      <c r="E39" s="61"/>
      <c r="F39" s="61"/>
      <c r="G39" s="61"/>
      <c r="M39" s="61"/>
    </row>
    <row r="41" ht="15">
      <c r="O41" s="61"/>
    </row>
    <row r="44" spans="4:13" ht="15">
      <c r="D44" s="61"/>
      <c r="E44" s="61"/>
      <c r="F44" s="61"/>
      <c r="G44" s="61"/>
      <c r="H44" s="61"/>
      <c r="I44" s="61"/>
      <c r="M44" s="61"/>
    </row>
    <row r="45" spans="3:13" ht="15">
      <c r="C45" s="61"/>
      <c r="D45" s="61"/>
      <c r="E45" s="61"/>
      <c r="F45" s="61"/>
      <c r="G45" s="61"/>
      <c r="M45" s="61"/>
    </row>
    <row r="47" spans="3:12" ht="15">
      <c r="C47" s="61"/>
      <c r="D47" s="61"/>
      <c r="E47" s="61"/>
      <c r="F47" s="61"/>
      <c r="G47" s="61"/>
      <c r="H47" s="61"/>
      <c r="I47" s="61"/>
      <c r="J47" s="61"/>
      <c r="L47" s="61"/>
    </row>
    <row r="50" spans="5:13" ht="15">
      <c r="E50" s="61"/>
      <c r="F50" s="61"/>
      <c r="G50" s="61"/>
      <c r="H50" s="61"/>
      <c r="I50" s="61"/>
      <c r="M50" s="61"/>
    </row>
    <row r="51" spans="5:13" ht="15">
      <c r="E51" s="61"/>
      <c r="F51" s="61"/>
      <c r="G51" s="61"/>
      <c r="M51" s="61"/>
    </row>
    <row r="53" spans="3:12" ht="15">
      <c r="C53" s="61"/>
      <c r="D53" s="61"/>
      <c r="E53" s="61"/>
      <c r="F53" s="61"/>
      <c r="G53" s="61"/>
      <c r="H53" s="61"/>
      <c r="I53" s="61"/>
      <c r="L53" s="61"/>
    </row>
    <row r="56" spans="4:13" ht="15">
      <c r="D56" s="61"/>
      <c r="E56" s="61"/>
      <c r="F56" s="61"/>
      <c r="G56" s="61"/>
      <c r="H56" s="61"/>
      <c r="I56" s="61"/>
      <c r="J56" s="61"/>
      <c r="M56" s="61"/>
    </row>
    <row r="57" spans="3:13" ht="15">
      <c r="C57" s="61"/>
      <c r="D57" s="61"/>
      <c r="E57" s="61"/>
      <c r="F57" s="61"/>
      <c r="G57" s="61"/>
      <c r="H57" s="61"/>
      <c r="I57" s="61"/>
      <c r="J57" s="61"/>
      <c r="M57" s="61"/>
    </row>
    <row r="59" spans="3:12" ht="15"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zoomScale="110" zoomScaleNormal="110" workbookViewId="0" topLeftCell="A1">
      <selection activeCell="Q5" sqref="Q5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0" width="11.421875" style="2" customWidth="1"/>
    <col min="251" max="251" width="2.28125" style="2" customWidth="1"/>
    <col min="252" max="252" width="22.7109375" style="2" customWidth="1"/>
    <col min="253" max="16384" width="0" style="2" hidden="1" customWidth="1"/>
  </cols>
  <sheetData>
    <row r="1" ht="16.5">
      <c r="B1" s="57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29" t="s">
        <v>25</v>
      </c>
      <c r="B4" s="130"/>
      <c r="C4" s="135">
        <v>43739</v>
      </c>
      <c r="D4" s="135">
        <v>43770</v>
      </c>
      <c r="E4" s="135">
        <v>43800</v>
      </c>
      <c r="F4" s="135">
        <v>43831</v>
      </c>
      <c r="G4" s="135">
        <v>43862</v>
      </c>
      <c r="H4" s="135">
        <v>43891</v>
      </c>
      <c r="I4" s="135">
        <v>43922</v>
      </c>
      <c r="J4" s="135">
        <v>43952</v>
      </c>
      <c r="K4" s="135">
        <v>43983</v>
      </c>
      <c r="L4" s="135">
        <v>44013</v>
      </c>
      <c r="M4" s="135">
        <v>44044</v>
      </c>
      <c r="N4" s="135">
        <v>44075</v>
      </c>
      <c r="O4" s="135">
        <v>44105</v>
      </c>
      <c r="P4" s="12" t="s">
        <v>19</v>
      </c>
      <c r="Q4" s="7"/>
    </row>
    <row r="5" spans="1:17" ht="15" customHeight="1">
      <c r="A5" s="131"/>
      <c r="B5" s="131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" t="s">
        <v>20</v>
      </c>
      <c r="Q5" s="8" t="s">
        <v>21</v>
      </c>
    </row>
    <row r="6" spans="1:17" ht="15.75" customHeight="1">
      <c r="A6" s="82" t="s">
        <v>0</v>
      </c>
      <c r="B6" s="83"/>
      <c r="C6" s="84">
        <v>218</v>
      </c>
      <c r="D6" s="84">
        <v>130</v>
      </c>
      <c r="E6" s="84">
        <v>116</v>
      </c>
      <c r="F6" s="84">
        <v>161</v>
      </c>
      <c r="G6" s="84">
        <v>159</v>
      </c>
      <c r="H6" s="84">
        <v>121</v>
      </c>
      <c r="I6" s="84">
        <v>33</v>
      </c>
      <c r="J6" s="84">
        <v>25</v>
      </c>
      <c r="K6" s="84">
        <v>25</v>
      </c>
      <c r="L6" s="84">
        <v>55</v>
      </c>
      <c r="M6" s="84">
        <v>69</v>
      </c>
      <c r="N6" s="84">
        <v>192</v>
      </c>
      <c r="O6" s="85">
        <v>125</v>
      </c>
      <c r="P6" s="71">
        <v>4760</v>
      </c>
      <c r="Q6" s="62">
        <v>0.049117231274055574</v>
      </c>
    </row>
    <row r="7" spans="1:17" ht="15.75" customHeight="1">
      <c r="A7" s="86"/>
      <c r="B7" s="87" t="s">
        <v>22</v>
      </c>
      <c r="C7" s="88">
        <v>89</v>
      </c>
      <c r="D7" s="88">
        <v>45</v>
      </c>
      <c r="E7" s="88">
        <v>44</v>
      </c>
      <c r="F7" s="88">
        <v>55</v>
      </c>
      <c r="G7" s="88">
        <v>44</v>
      </c>
      <c r="H7" s="88">
        <v>50</v>
      </c>
      <c r="I7" s="88">
        <v>12</v>
      </c>
      <c r="J7" s="88">
        <v>17</v>
      </c>
      <c r="K7" s="88">
        <v>10</v>
      </c>
      <c r="L7" s="88">
        <v>18</v>
      </c>
      <c r="M7" s="88">
        <v>25</v>
      </c>
      <c r="N7" s="88">
        <v>41</v>
      </c>
      <c r="O7" s="88">
        <v>28</v>
      </c>
      <c r="P7" s="74">
        <v>2317</v>
      </c>
      <c r="Q7" s="63"/>
    </row>
    <row r="8" spans="1:17" ht="15.75" customHeight="1">
      <c r="A8" s="89"/>
      <c r="B8" s="90" t="s">
        <v>23</v>
      </c>
      <c r="C8" s="91">
        <v>129</v>
      </c>
      <c r="D8" s="91">
        <v>85</v>
      </c>
      <c r="E8" s="91">
        <v>72</v>
      </c>
      <c r="F8" s="91">
        <v>106</v>
      </c>
      <c r="G8" s="91">
        <v>115</v>
      </c>
      <c r="H8" s="91">
        <v>71</v>
      </c>
      <c r="I8" s="91">
        <v>21</v>
      </c>
      <c r="J8" s="91">
        <v>8</v>
      </c>
      <c r="K8" s="91">
        <v>15</v>
      </c>
      <c r="L8" s="91">
        <v>37</v>
      </c>
      <c r="M8" s="91">
        <v>44</v>
      </c>
      <c r="N8" s="91">
        <v>151</v>
      </c>
      <c r="O8" s="91">
        <v>97</v>
      </c>
      <c r="P8" s="77">
        <v>2443</v>
      </c>
      <c r="Q8" s="64"/>
    </row>
    <row r="9" spans="1:17" ht="15.75" customHeight="1">
      <c r="A9" s="86" t="s">
        <v>1</v>
      </c>
      <c r="B9" s="87"/>
      <c r="C9" s="85">
        <v>441</v>
      </c>
      <c r="D9" s="85">
        <v>537</v>
      </c>
      <c r="E9" s="85">
        <v>422</v>
      </c>
      <c r="F9" s="85">
        <v>367</v>
      </c>
      <c r="G9" s="85">
        <v>446</v>
      </c>
      <c r="H9" s="85">
        <v>243</v>
      </c>
      <c r="I9" s="85">
        <v>91</v>
      </c>
      <c r="J9" s="85">
        <v>81</v>
      </c>
      <c r="K9" s="85">
        <v>74</v>
      </c>
      <c r="L9" s="85">
        <v>100</v>
      </c>
      <c r="M9" s="85">
        <v>197</v>
      </c>
      <c r="N9" s="85">
        <v>268</v>
      </c>
      <c r="O9" s="85">
        <v>285</v>
      </c>
      <c r="P9" s="71">
        <v>34004</v>
      </c>
      <c r="Q9" s="65">
        <v>0.35087864122751805</v>
      </c>
    </row>
    <row r="10" spans="1:17" ht="15.75" customHeight="1">
      <c r="A10" s="86"/>
      <c r="B10" s="87" t="s">
        <v>22</v>
      </c>
      <c r="C10" s="88">
        <v>198</v>
      </c>
      <c r="D10" s="88">
        <v>257</v>
      </c>
      <c r="E10" s="88">
        <v>165</v>
      </c>
      <c r="F10" s="88">
        <v>186</v>
      </c>
      <c r="G10" s="88">
        <v>197</v>
      </c>
      <c r="H10" s="88">
        <v>120</v>
      </c>
      <c r="I10" s="88">
        <v>45</v>
      </c>
      <c r="J10" s="88">
        <v>49</v>
      </c>
      <c r="K10" s="88">
        <v>35</v>
      </c>
      <c r="L10" s="88">
        <v>54</v>
      </c>
      <c r="M10" s="88">
        <v>81</v>
      </c>
      <c r="N10" s="88">
        <v>82</v>
      </c>
      <c r="O10" s="88">
        <v>107</v>
      </c>
      <c r="P10" s="74">
        <v>23930</v>
      </c>
      <c r="Q10" s="63"/>
    </row>
    <row r="11" spans="1:17" ht="15.75" customHeight="1">
      <c r="A11" s="89"/>
      <c r="B11" s="90" t="s">
        <v>23</v>
      </c>
      <c r="C11" s="91">
        <v>243</v>
      </c>
      <c r="D11" s="91">
        <v>280</v>
      </c>
      <c r="E11" s="91">
        <v>257</v>
      </c>
      <c r="F11" s="91">
        <v>181</v>
      </c>
      <c r="G11" s="91">
        <v>249</v>
      </c>
      <c r="H11" s="91">
        <v>123</v>
      </c>
      <c r="I11" s="91">
        <v>46</v>
      </c>
      <c r="J11" s="91">
        <v>32</v>
      </c>
      <c r="K11" s="91">
        <v>39</v>
      </c>
      <c r="L11" s="91">
        <v>46</v>
      </c>
      <c r="M11" s="91">
        <v>116</v>
      </c>
      <c r="N11" s="91">
        <v>186</v>
      </c>
      <c r="O11" s="91">
        <v>178</v>
      </c>
      <c r="P11" s="77">
        <v>10074</v>
      </c>
      <c r="Q11" s="64"/>
    </row>
    <row r="12" spans="1:17" ht="15.75" customHeight="1">
      <c r="A12" s="86" t="s">
        <v>2</v>
      </c>
      <c r="B12" s="87"/>
      <c r="C12" s="85">
        <v>455</v>
      </c>
      <c r="D12" s="85">
        <v>418</v>
      </c>
      <c r="E12" s="85">
        <v>497</v>
      </c>
      <c r="F12" s="85">
        <v>360</v>
      </c>
      <c r="G12" s="85">
        <v>443</v>
      </c>
      <c r="H12" s="85">
        <v>332</v>
      </c>
      <c r="I12" s="85">
        <v>67</v>
      </c>
      <c r="J12" s="85">
        <v>64</v>
      </c>
      <c r="K12" s="85">
        <v>91</v>
      </c>
      <c r="L12" s="85">
        <v>156</v>
      </c>
      <c r="M12" s="85">
        <v>215</v>
      </c>
      <c r="N12" s="85">
        <v>323</v>
      </c>
      <c r="O12" s="85">
        <v>297</v>
      </c>
      <c r="P12" s="71">
        <v>35829</v>
      </c>
      <c r="Q12" s="65">
        <v>0.369710352797928</v>
      </c>
    </row>
    <row r="13" spans="1:17" ht="15.75" customHeight="1">
      <c r="A13" s="86"/>
      <c r="B13" s="87" t="s">
        <v>22</v>
      </c>
      <c r="C13" s="88">
        <v>194</v>
      </c>
      <c r="D13" s="88">
        <v>160</v>
      </c>
      <c r="E13" s="88">
        <v>178</v>
      </c>
      <c r="F13" s="88">
        <v>154</v>
      </c>
      <c r="G13" s="88">
        <v>187</v>
      </c>
      <c r="H13" s="88">
        <v>165</v>
      </c>
      <c r="I13" s="88">
        <v>29</v>
      </c>
      <c r="J13" s="88">
        <v>33</v>
      </c>
      <c r="K13" s="88">
        <v>37</v>
      </c>
      <c r="L13" s="88">
        <v>54</v>
      </c>
      <c r="M13" s="88">
        <v>82</v>
      </c>
      <c r="N13" s="88">
        <v>67</v>
      </c>
      <c r="O13" s="88">
        <v>67</v>
      </c>
      <c r="P13" s="74">
        <v>25456</v>
      </c>
      <c r="Q13" s="63"/>
    </row>
    <row r="14" spans="1:17" ht="15.75" customHeight="1">
      <c r="A14" s="89"/>
      <c r="B14" s="90" t="s">
        <v>23</v>
      </c>
      <c r="C14" s="91">
        <v>261</v>
      </c>
      <c r="D14" s="91">
        <v>258</v>
      </c>
      <c r="E14" s="91">
        <v>319</v>
      </c>
      <c r="F14" s="91">
        <v>206</v>
      </c>
      <c r="G14" s="91">
        <v>256</v>
      </c>
      <c r="H14" s="91">
        <v>167</v>
      </c>
      <c r="I14" s="91">
        <v>38</v>
      </c>
      <c r="J14" s="91">
        <v>31</v>
      </c>
      <c r="K14" s="91">
        <v>54</v>
      </c>
      <c r="L14" s="91">
        <v>102</v>
      </c>
      <c r="M14" s="91">
        <v>133</v>
      </c>
      <c r="N14" s="91">
        <v>256</v>
      </c>
      <c r="O14" s="91">
        <v>230</v>
      </c>
      <c r="P14" s="77">
        <v>10373</v>
      </c>
      <c r="Q14" s="64"/>
    </row>
    <row r="15" spans="1:17" ht="15.75" customHeight="1">
      <c r="A15" s="86" t="s">
        <v>3</v>
      </c>
      <c r="B15" s="87"/>
      <c r="C15" s="85">
        <v>282</v>
      </c>
      <c r="D15" s="85">
        <v>285</v>
      </c>
      <c r="E15" s="85">
        <v>271</v>
      </c>
      <c r="F15" s="85">
        <v>259</v>
      </c>
      <c r="G15" s="85">
        <v>237</v>
      </c>
      <c r="H15" s="85">
        <v>175</v>
      </c>
      <c r="I15" s="85">
        <v>30</v>
      </c>
      <c r="J15" s="85">
        <v>37</v>
      </c>
      <c r="K15" s="85">
        <v>18</v>
      </c>
      <c r="L15" s="85">
        <v>69</v>
      </c>
      <c r="M15" s="85">
        <v>44</v>
      </c>
      <c r="N15" s="85">
        <v>224</v>
      </c>
      <c r="O15" s="85">
        <v>149</v>
      </c>
      <c r="P15" s="71">
        <v>22318</v>
      </c>
      <c r="Q15" s="65">
        <v>0.2302937747004984</v>
      </c>
    </row>
    <row r="16" spans="1:17" ht="15.75" customHeight="1">
      <c r="A16" s="86"/>
      <c r="B16" s="87" t="s">
        <v>22</v>
      </c>
      <c r="C16" s="88">
        <v>124</v>
      </c>
      <c r="D16" s="88">
        <v>138</v>
      </c>
      <c r="E16" s="88">
        <v>104</v>
      </c>
      <c r="F16" s="88">
        <v>133</v>
      </c>
      <c r="G16" s="88">
        <v>122</v>
      </c>
      <c r="H16" s="88">
        <v>70</v>
      </c>
      <c r="I16" s="88">
        <v>9</v>
      </c>
      <c r="J16" s="88">
        <v>24</v>
      </c>
      <c r="K16" s="88">
        <v>7</v>
      </c>
      <c r="L16" s="88">
        <v>24</v>
      </c>
      <c r="M16" s="88">
        <v>15</v>
      </c>
      <c r="N16" s="88">
        <v>71</v>
      </c>
      <c r="O16" s="88">
        <v>32</v>
      </c>
      <c r="P16" s="74">
        <v>15796</v>
      </c>
      <c r="Q16" s="63"/>
    </row>
    <row r="17" spans="1:17" ht="15.75" customHeight="1">
      <c r="A17" s="86"/>
      <c r="B17" s="90" t="s">
        <v>23</v>
      </c>
      <c r="C17" s="92">
        <v>158</v>
      </c>
      <c r="D17" s="92">
        <v>147</v>
      </c>
      <c r="E17" s="92">
        <v>167</v>
      </c>
      <c r="F17" s="92">
        <v>126</v>
      </c>
      <c r="G17" s="92">
        <v>115</v>
      </c>
      <c r="H17" s="92">
        <v>105</v>
      </c>
      <c r="I17" s="92">
        <v>21</v>
      </c>
      <c r="J17" s="92">
        <v>13</v>
      </c>
      <c r="K17" s="92">
        <v>11</v>
      </c>
      <c r="L17" s="92">
        <v>45</v>
      </c>
      <c r="M17" s="92">
        <v>29</v>
      </c>
      <c r="N17" s="92">
        <v>153</v>
      </c>
      <c r="O17" s="92">
        <v>117</v>
      </c>
      <c r="P17" s="78">
        <v>6522</v>
      </c>
      <c r="Q17" s="66"/>
    </row>
    <row r="18" spans="1:17" ht="15.75" customHeight="1">
      <c r="A18" s="82" t="s">
        <v>24</v>
      </c>
      <c r="B18" s="83"/>
      <c r="C18" s="84">
        <v>1396</v>
      </c>
      <c r="D18" s="84">
        <v>1370</v>
      </c>
      <c r="E18" s="84">
        <v>1306</v>
      </c>
      <c r="F18" s="84">
        <v>1147</v>
      </c>
      <c r="G18" s="84">
        <v>1285</v>
      </c>
      <c r="H18" s="84">
        <v>871</v>
      </c>
      <c r="I18" s="84">
        <v>221</v>
      </c>
      <c r="J18" s="84">
        <v>207</v>
      </c>
      <c r="K18" s="84">
        <v>208</v>
      </c>
      <c r="L18" s="84">
        <v>380</v>
      </c>
      <c r="M18" s="84">
        <v>525</v>
      </c>
      <c r="N18" s="84">
        <v>1007</v>
      </c>
      <c r="O18" s="85">
        <v>856</v>
      </c>
      <c r="P18" s="71">
        <v>96911</v>
      </c>
      <c r="Q18" s="65">
        <v>1</v>
      </c>
    </row>
    <row r="19" spans="1:17" ht="15.75" customHeight="1">
      <c r="A19" s="86"/>
      <c r="B19" s="87" t="s">
        <v>22</v>
      </c>
      <c r="C19" s="88">
        <v>605</v>
      </c>
      <c r="D19" s="88">
        <v>600</v>
      </c>
      <c r="E19" s="88">
        <v>491</v>
      </c>
      <c r="F19" s="88">
        <v>528</v>
      </c>
      <c r="G19" s="88">
        <v>550</v>
      </c>
      <c r="H19" s="88">
        <v>405</v>
      </c>
      <c r="I19" s="88">
        <v>95</v>
      </c>
      <c r="J19" s="88">
        <v>123</v>
      </c>
      <c r="K19" s="88">
        <v>89</v>
      </c>
      <c r="L19" s="88">
        <v>150</v>
      </c>
      <c r="M19" s="88">
        <v>203</v>
      </c>
      <c r="N19" s="88">
        <v>261</v>
      </c>
      <c r="O19" s="88">
        <v>234</v>
      </c>
      <c r="P19" s="74">
        <v>67499</v>
      </c>
      <c r="Q19" s="65">
        <v>0.6965050407074532</v>
      </c>
    </row>
    <row r="20" spans="1:17" ht="15.75" customHeight="1" thickBot="1">
      <c r="A20" s="93"/>
      <c r="B20" s="94" t="s">
        <v>23</v>
      </c>
      <c r="C20" s="95">
        <v>791</v>
      </c>
      <c r="D20" s="95">
        <v>770</v>
      </c>
      <c r="E20" s="95">
        <v>815</v>
      </c>
      <c r="F20" s="95">
        <v>619</v>
      </c>
      <c r="G20" s="95">
        <v>735</v>
      </c>
      <c r="H20" s="95">
        <v>466</v>
      </c>
      <c r="I20" s="95">
        <v>126</v>
      </c>
      <c r="J20" s="95">
        <v>84</v>
      </c>
      <c r="K20" s="95">
        <v>119</v>
      </c>
      <c r="L20" s="95">
        <v>230</v>
      </c>
      <c r="M20" s="95">
        <v>322</v>
      </c>
      <c r="N20" s="95">
        <v>746</v>
      </c>
      <c r="O20" s="95">
        <v>622</v>
      </c>
      <c r="P20" s="81">
        <v>29412</v>
      </c>
      <c r="Q20" s="67">
        <v>0.3034949592925468</v>
      </c>
    </row>
    <row r="21" spans="1:17" ht="13.5">
      <c r="A21" s="52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51"/>
    </row>
    <row r="22" spans="1:17" ht="24" customHeight="1">
      <c r="A22" s="132" t="s">
        <v>29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</row>
    <row r="23" spans="1:17" ht="27.75" customHeight="1">
      <c r="A23" s="132" t="s">
        <v>26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</row>
    <row r="24" ht="15">
      <c r="A24" s="68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A23:Q23"/>
    <mergeCell ref="A4:B5"/>
    <mergeCell ref="A22:Q22"/>
    <mergeCell ref="J4:J5"/>
    <mergeCell ref="K4:K5"/>
    <mergeCell ref="N4:N5"/>
    <mergeCell ref="O4:O5"/>
    <mergeCell ref="G4:G5"/>
    <mergeCell ref="H4:H5"/>
    <mergeCell ref="I4:I5"/>
    <mergeCell ref="M4:M5"/>
    <mergeCell ref="L4:L5"/>
    <mergeCell ref="F4:F5"/>
    <mergeCell ref="C4:C5"/>
    <mergeCell ref="D4:D5"/>
    <mergeCell ref="E4:E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110" zoomScaleNormal="110" workbookViewId="0" topLeftCell="A1">
      <selection activeCell="K13" sqref="K13"/>
    </sheetView>
  </sheetViews>
  <sheetFormatPr defaultColWidth="11.421875" defaultRowHeight="15"/>
  <cols>
    <col min="1" max="1" width="2.140625" style="56" customWidth="1"/>
    <col min="2" max="2" width="27.57421875" style="56" customWidth="1"/>
    <col min="3" max="15" width="9.00390625" style="56" customWidth="1"/>
    <col min="16" max="16" width="10.140625" style="56" customWidth="1"/>
    <col min="17" max="17" width="7.8515625" style="56" customWidth="1"/>
    <col min="18" max="16384" width="11.421875" style="56" customWidth="1"/>
  </cols>
  <sheetData>
    <row r="1" ht="16.5">
      <c r="B1" s="57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5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3.5" thickBot="1">
      <c r="A4" s="17"/>
      <c r="B4" s="17"/>
      <c r="C4" s="17"/>
      <c r="D4" s="17"/>
      <c r="E4" s="17"/>
      <c r="F4" s="17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7" t="s">
        <v>25</v>
      </c>
      <c r="B5" s="138"/>
      <c r="C5" s="135">
        <v>43739</v>
      </c>
      <c r="D5" s="135">
        <v>43770</v>
      </c>
      <c r="E5" s="135">
        <v>43800</v>
      </c>
      <c r="F5" s="135">
        <v>43831</v>
      </c>
      <c r="G5" s="135">
        <v>43862</v>
      </c>
      <c r="H5" s="135">
        <v>43891</v>
      </c>
      <c r="I5" s="135">
        <v>43922</v>
      </c>
      <c r="J5" s="135">
        <v>43952</v>
      </c>
      <c r="K5" s="135">
        <v>43983</v>
      </c>
      <c r="L5" s="135">
        <v>44013</v>
      </c>
      <c r="M5" s="135">
        <v>44044</v>
      </c>
      <c r="N5" s="135">
        <v>44075</v>
      </c>
      <c r="O5" s="135">
        <v>44105</v>
      </c>
      <c r="P5" s="32" t="s">
        <v>19</v>
      </c>
      <c r="Q5" s="33"/>
    </row>
    <row r="6" spans="1:17" s="14" customFormat="1" ht="16.5" customHeight="1">
      <c r="A6" s="139"/>
      <c r="B6" s="139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34" t="s">
        <v>20</v>
      </c>
      <c r="Q6" s="35" t="s">
        <v>21</v>
      </c>
    </row>
    <row r="7" spans="1:18" s="14" customFormat="1" ht="15.75" customHeight="1">
      <c r="A7" s="69" t="s">
        <v>0</v>
      </c>
      <c r="B7" s="70"/>
      <c r="C7" s="110">
        <v>4.358272</v>
      </c>
      <c r="D7" s="110">
        <v>2.3538776</v>
      </c>
      <c r="E7" s="110">
        <v>2.5290559999999997</v>
      </c>
      <c r="F7" s="110">
        <v>2.84207</v>
      </c>
      <c r="G7" s="110">
        <v>3.143754</v>
      </c>
      <c r="H7" s="110">
        <v>2.2709154000000003</v>
      </c>
      <c r="I7" s="110">
        <v>0.6096976000000001</v>
      </c>
      <c r="J7" s="110">
        <v>0.8939594</v>
      </c>
      <c r="K7" s="110">
        <v>0.4424618</v>
      </c>
      <c r="L7" s="110">
        <v>1.1303172</v>
      </c>
      <c r="M7" s="110">
        <v>1.4035742</v>
      </c>
      <c r="N7" s="110">
        <v>4.85848</v>
      </c>
      <c r="O7" s="111">
        <v>2.9795540000000003</v>
      </c>
      <c r="P7" s="120">
        <v>125.95413800000003</v>
      </c>
      <c r="Q7" s="62">
        <v>0.04313127821423492</v>
      </c>
      <c r="R7" s="22"/>
    </row>
    <row r="8" spans="1:18" s="14" customFormat="1" ht="15.75" customHeight="1">
      <c r="A8" s="72"/>
      <c r="B8" s="73" t="s">
        <v>22</v>
      </c>
      <c r="C8" s="112">
        <v>2.405784</v>
      </c>
      <c r="D8" s="112">
        <v>0.9492066</v>
      </c>
      <c r="E8" s="112">
        <v>1.409635</v>
      </c>
      <c r="F8" s="112">
        <v>1.154752</v>
      </c>
      <c r="G8" s="113">
        <v>1.315894</v>
      </c>
      <c r="H8" s="113">
        <v>1.409817</v>
      </c>
      <c r="I8" s="113">
        <v>0.2724278</v>
      </c>
      <c r="J8" s="113">
        <v>0.6794932</v>
      </c>
      <c r="K8" s="113">
        <v>0.2688947</v>
      </c>
      <c r="L8" s="113">
        <v>0.5605873</v>
      </c>
      <c r="M8" s="113">
        <v>0.8769966</v>
      </c>
      <c r="N8" s="113">
        <v>1.177316</v>
      </c>
      <c r="O8" s="113">
        <v>1.086781</v>
      </c>
      <c r="P8" s="121">
        <v>85.39561480000002</v>
      </c>
      <c r="Q8" s="63"/>
      <c r="R8" s="22"/>
    </row>
    <row r="9" spans="1:18" s="14" customFormat="1" ht="15.75" customHeight="1">
      <c r="A9" s="75"/>
      <c r="B9" s="76" t="s">
        <v>23</v>
      </c>
      <c r="C9" s="114">
        <v>1.952488</v>
      </c>
      <c r="D9" s="114">
        <v>1.404671</v>
      </c>
      <c r="E9" s="114">
        <v>1.119421</v>
      </c>
      <c r="F9" s="114">
        <v>1.687318</v>
      </c>
      <c r="G9" s="114">
        <v>1.82786</v>
      </c>
      <c r="H9" s="114">
        <v>0.8610984</v>
      </c>
      <c r="I9" s="114">
        <v>0.3372698</v>
      </c>
      <c r="J9" s="114">
        <v>0.2144662</v>
      </c>
      <c r="K9" s="114">
        <v>0.1735671</v>
      </c>
      <c r="L9" s="114">
        <v>0.5697299</v>
      </c>
      <c r="M9" s="115">
        <v>0.5265776</v>
      </c>
      <c r="N9" s="115">
        <v>3.681164</v>
      </c>
      <c r="O9" s="115">
        <v>1.892773</v>
      </c>
      <c r="P9" s="122">
        <v>40.5585232</v>
      </c>
      <c r="Q9" s="64"/>
      <c r="R9" s="22"/>
    </row>
    <row r="10" spans="1:18" s="14" customFormat="1" ht="15.75" customHeight="1">
      <c r="A10" s="72" t="s">
        <v>1</v>
      </c>
      <c r="B10" s="73"/>
      <c r="C10" s="116">
        <v>11.097017999999998</v>
      </c>
      <c r="D10" s="116">
        <v>12.388279</v>
      </c>
      <c r="E10" s="116">
        <v>10.294498</v>
      </c>
      <c r="F10" s="116">
        <v>9.018713</v>
      </c>
      <c r="G10" s="116">
        <v>11.043994000000001</v>
      </c>
      <c r="H10" s="116">
        <v>5.41334</v>
      </c>
      <c r="I10" s="116">
        <v>1.8000365999999999</v>
      </c>
      <c r="J10" s="116">
        <v>1.8195858999999999</v>
      </c>
      <c r="K10" s="116">
        <v>1.4965989</v>
      </c>
      <c r="L10" s="116">
        <v>2.039619</v>
      </c>
      <c r="M10" s="116">
        <v>4.907224</v>
      </c>
      <c r="N10" s="116">
        <v>6.236408</v>
      </c>
      <c r="O10" s="116">
        <v>6.525078000000001</v>
      </c>
      <c r="P10" s="120">
        <v>1005.1458031999999</v>
      </c>
      <c r="Q10" s="65">
        <v>0.3441984834487122</v>
      </c>
      <c r="R10" s="22"/>
    </row>
    <row r="11" spans="1:18" s="14" customFormat="1" ht="15.75" customHeight="1">
      <c r="A11" s="72"/>
      <c r="B11" s="73" t="s">
        <v>22</v>
      </c>
      <c r="C11" s="112">
        <v>5.933221</v>
      </c>
      <c r="D11" s="112">
        <v>6.318237</v>
      </c>
      <c r="E11" s="112">
        <v>5.092088</v>
      </c>
      <c r="F11" s="112">
        <v>4.849247</v>
      </c>
      <c r="G11" s="112">
        <v>5.420357</v>
      </c>
      <c r="H11" s="112">
        <v>2.69405</v>
      </c>
      <c r="I11" s="112">
        <v>0.953074</v>
      </c>
      <c r="J11" s="112">
        <v>1.216885</v>
      </c>
      <c r="K11" s="112">
        <v>0.9198362</v>
      </c>
      <c r="L11" s="112">
        <v>1.235731</v>
      </c>
      <c r="M11" s="112">
        <v>2.310398</v>
      </c>
      <c r="N11" s="112">
        <v>2.340599</v>
      </c>
      <c r="O11" s="112">
        <v>2.937584</v>
      </c>
      <c r="P11" s="121">
        <v>766.7052772000001</v>
      </c>
      <c r="Q11" s="63"/>
      <c r="R11" s="22"/>
    </row>
    <row r="12" spans="1:18" s="14" customFormat="1" ht="15.75" customHeight="1">
      <c r="A12" s="75"/>
      <c r="B12" s="76" t="s">
        <v>23</v>
      </c>
      <c r="C12" s="114">
        <v>5.163797</v>
      </c>
      <c r="D12" s="114">
        <v>6.070042</v>
      </c>
      <c r="E12" s="114">
        <v>5.20241</v>
      </c>
      <c r="F12" s="114">
        <v>4.169466</v>
      </c>
      <c r="G12" s="114">
        <v>5.623637</v>
      </c>
      <c r="H12" s="114">
        <v>2.71929</v>
      </c>
      <c r="I12" s="114">
        <v>0.8469626</v>
      </c>
      <c r="J12" s="114">
        <v>0.6027009</v>
      </c>
      <c r="K12" s="114">
        <v>0.5767627</v>
      </c>
      <c r="L12" s="114">
        <v>0.803888</v>
      </c>
      <c r="M12" s="114">
        <v>2.596826</v>
      </c>
      <c r="N12" s="114">
        <v>3.895809</v>
      </c>
      <c r="O12" s="114">
        <v>3.587494</v>
      </c>
      <c r="P12" s="122">
        <v>238.44052599999998</v>
      </c>
      <c r="Q12" s="64"/>
      <c r="R12" s="22"/>
    </row>
    <row r="13" spans="1:18" s="14" customFormat="1" ht="15.75" customHeight="1">
      <c r="A13" s="72" t="s">
        <v>2</v>
      </c>
      <c r="B13" s="73"/>
      <c r="C13" s="116">
        <v>10.257772</v>
      </c>
      <c r="D13" s="116">
        <v>9.062588</v>
      </c>
      <c r="E13" s="116">
        <v>11.466131</v>
      </c>
      <c r="F13" s="116">
        <v>8.059623</v>
      </c>
      <c r="G13" s="116">
        <v>11.144381</v>
      </c>
      <c r="H13" s="116">
        <v>8.191138</v>
      </c>
      <c r="I13" s="116">
        <v>1.2218418</v>
      </c>
      <c r="J13" s="116">
        <v>1.1806659000000002</v>
      </c>
      <c r="K13" s="116">
        <v>1.9024567000000001</v>
      </c>
      <c r="L13" s="116">
        <v>3.174361</v>
      </c>
      <c r="M13" s="116">
        <v>5.342406</v>
      </c>
      <c r="N13" s="116">
        <v>6.605814</v>
      </c>
      <c r="O13" s="116">
        <v>6.177053000000001</v>
      </c>
      <c r="P13" s="120">
        <v>1097.3648377000004</v>
      </c>
      <c r="Q13" s="65">
        <v>0.3757776351687426</v>
      </c>
      <c r="R13" s="22"/>
    </row>
    <row r="14" spans="1:18" s="14" customFormat="1" ht="15.75" customHeight="1">
      <c r="A14" s="72"/>
      <c r="B14" s="73" t="s">
        <v>22</v>
      </c>
      <c r="C14" s="112">
        <v>4.618161</v>
      </c>
      <c r="D14" s="112">
        <v>3.821496</v>
      </c>
      <c r="E14" s="112">
        <v>5.113398</v>
      </c>
      <c r="F14" s="112">
        <v>3.763377</v>
      </c>
      <c r="G14" s="112">
        <v>5.511048</v>
      </c>
      <c r="H14" s="112">
        <v>4.962219</v>
      </c>
      <c r="I14" s="112">
        <v>0.6251834</v>
      </c>
      <c r="J14" s="112">
        <v>0.7469666</v>
      </c>
      <c r="K14" s="112">
        <v>0.9318374</v>
      </c>
      <c r="L14" s="112">
        <v>1.591698</v>
      </c>
      <c r="M14" s="112">
        <v>2.37081</v>
      </c>
      <c r="N14" s="112">
        <v>1.972524</v>
      </c>
      <c r="O14" s="112">
        <v>1.709145</v>
      </c>
      <c r="P14" s="121">
        <v>865.4761294</v>
      </c>
      <c r="Q14" s="63"/>
      <c r="R14" s="22"/>
    </row>
    <row r="15" spans="1:18" s="14" customFormat="1" ht="15.75" customHeight="1">
      <c r="A15" s="75"/>
      <c r="B15" s="76" t="s">
        <v>23</v>
      </c>
      <c r="C15" s="114">
        <v>5.639611</v>
      </c>
      <c r="D15" s="114">
        <v>5.241092</v>
      </c>
      <c r="E15" s="114">
        <v>6.352733</v>
      </c>
      <c r="F15" s="114">
        <v>4.296246</v>
      </c>
      <c r="G15" s="114">
        <v>5.633333</v>
      </c>
      <c r="H15" s="114">
        <v>3.228919</v>
      </c>
      <c r="I15" s="114">
        <v>0.5966584</v>
      </c>
      <c r="J15" s="114">
        <v>0.4336993</v>
      </c>
      <c r="K15" s="114">
        <v>0.9706193</v>
      </c>
      <c r="L15" s="114">
        <v>1.582663</v>
      </c>
      <c r="M15" s="115">
        <v>2.971596</v>
      </c>
      <c r="N15" s="115">
        <v>4.63329</v>
      </c>
      <c r="O15" s="115">
        <v>4.467908</v>
      </c>
      <c r="P15" s="122">
        <v>231.8887083</v>
      </c>
      <c r="Q15" s="64"/>
      <c r="R15" s="22"/>
    </row>
    <row r="16" spans="1:18" s="14" customFormat="1" ht="15.75" customHeight="1">
      <c r="A16" s="72" t="s">
        <v>3</v>
      </c>
      <c r="B16" s="73"/>
      <c r="C16" s="116">
        <v>7.214559</v>
      </c>
      <c r="D16" s="116">
        <v>6.9655380000000005</v>
      </c>
      <c r="E16" s="116">
        <v>6.5707699999999996</v>
      </c>
      <c r="F16" s="116">
        <v>6.3490839999999995</v>
      </c>
      <c r="G16" s="116">
        <v>6.278093</v>
      </c>
      <c r="H16" s="116">
        <v>4.207609</v>
      </c>
      <c r="I16" s="116">
        <v>0.6595147</v>
      </c>
      <c r="J16" s="116">
        <v>0.8970912</v>
      </c>
      <c r="K16" s="116">
        <v>0.4139266</v>
      </c>
      <c r="L16" s="116">
        <v>1.6701145</v>
      </c>
      <c r="M16" s="111">
        <v>1.0583562</v>
      </c>
      <c r="N16" s="111">
        <v>5.108955</v>
      </c>
      <c r="O16" s="111">
        <v>3.816723</v>
      </c>
      <c r="P16" s="120">
        <v>691.7857496000001</v>
      </c>
      <c r="Q16" s="65">
        <v>0.23689260316831076</v>
      </c>
      <c r="R16" s="22"/>
    </row>
    <row r="17" spans="1:18" s="14" customFormat="1" ht="15.75" customHeight="1">
      <c r="A17" s="72"/>
      <c r="B17" s="73" t="s">
        <v>22</v>
      </c>
      <c r="C17" s="112">
        <v>3.16685</v>
      </c>
      <c r="D17" s="112">
        <v>3.610869</v>
      </c>
      <c r="E17" s="112">
        <v>2.745393</v>
      </c>
      <c r="F17" s="112">
        <v>3.636805</v>
      </c>
      <c r="G17" s="112">
        <v>3.337247</v>
      </c>
      <c r="H17" s="112">
        <v>1.922132</v>
      </c>
      <c r="I17" s="112">
        <v>0.253025</v>
      </c>
      <c r="J17" s="112">
        <v>0.5825014</v>
      </c>
      <c r="K17" s="112">
        <v>0.1433389</v>
      </c>
      <c r="L17" s="112">
        <v>0.5711565</v>
      </c>
      <c r="M17" s="113">
        <v>0.4544295</v>
      </c>
      <c r="N17" s="113">
        <v>1.696697</v>
      </c>
      <c r="O17" s="113">
        <v>1.052946</v>
      </c>
      <c r="P17" s="121">
        <v>535.0250053</v>
      </c>
      <c r="Q17" s="63"/>
      <c r="R17" s="22"/>
    </row>
    <row r="18" spans="1:18" s="14" customFormat="1" ht="15.75" customHeight="1">
      <c r="A18" s="72"/>
      <c r="B18" s="73" t="s">
        <v>23</v>
      </c>
      <c r="C18" s="117">
        <v>4.047709</v>
      </c>
      <c r="D18" s="117">
        <v>3.354669</v>
      </c>
      <c r="E18" s="117">
        <v>3.825377</v>
      </c>
      <c r="F18" s="117">
        <v>2.712279</v>
      </c>
      <c r="G18" s="117">
        <v>2.940846</v>
      </c>
      <c r="H18" s="117">
        <v>2.285477</v>
      </c>
      <c r="I18" s="117">
        <v>0.4064897</v>
      </c>
      <c r="J18" s="117">
        <v>0.3145898</v>
      </c>
      <c r="K18" s="117">
        <v>0.2705877</v>
      </c>
      <c r="L18" s="117">
        <v>1.098958</v>
      </c>
      <c r="M18" s="118">
        <v>0.6039267</v>
      </c>
      <c r="N18" s="118">
        <v>3.412258</v>
      </c>
      <c r="O18" s="118">
        <v>2.763777</v>
      </c>
      <c r="P18" s="123">
        <v>156.76074430000003</v>
      </c>
      <c r="Q18" s="66"/>
      <c r="R18" s="22"/>
    </row>
    <row r="19" spans="1:18" s="14" customFormat="1" ht="15.75" customHeight="1">
      <c r="A19" s="69" t="s">
        <v>24</v>
      </c>
      <c r="B19" s="70"/>
      <c r="C19" s="110">
        <v>32.927621</v>
      </c>
      <c r="D19" s="110">
        <v>30.7702826</v>
      </c>
      <c r="E19" s="110">
        <v>30.860455</v>
      </c>
      <c r="F19" s="110">
        <v>26.269490000000005</v>
      </c>
      <c r="G19" s="110">
        <v>31.610222</v>
      </c>
      <c r="H19" s="110">
        <v>20.083002399999998</v>
      </c>
      <c r="I19" s="110">
        <v>4.2910907</v>
      </c>
      <c r="J19" s="110">
        <v>4.7913024</v>
      </c>
      <c r="K19" s="110">
        <v>4.255444</v>
      </c>
      <c r="L19" s="110">
        <v>8.0144117</v>
      </c>
      <c r="M19" s="110">
        <v>12.7115604</v>
      </c>
      <c r="N19" s="110">
        <v>22.809657</v>
      </c>
      <c r="O19" s="116">
        <v>19.498408</v>
      </c>
      <c r="P19" s="120">
        <v>2920.2505284999993</v>
      </c>
      <c r="Q19" s="65">
        <v>1</v>
      </c>
      <c r="R19" s="22"/>
    </row>
    <row r="20" spans="1:18" s="14" customFormat="1" ht="15.75" customHeight="1">
      <c r="A20" s="72"/>
      <c r="B20" s="73" t="s">
        <v>22</v>
      </c>
      <c r="C20" s="112">
        <v>16.124016</v>
      </c>
      <c r="D20" s="112">
        <v>14.6998086</v>
      </c>
      <c r="E20" s="112">
        <v>14.360514</v>
      </c>
      <c r="F20" s="112">
        <v>13.404181000000001</v>
      </c>
      <c r="G20" s="112">
        <v>15.584546</v>
      </c>
      <c r="H20" s="112">
        <v>10.988218</v>
      </c>
      <c r="I20" s="112">
        <v>2.1037102</v>
      </c>
      <c r="J20" s="112">
        <v>3.2258462</v>
      </c>
      <c r="K20" s="112">
        <v>2.2639072</v>
      </c>
      <c r="L20" s="112">
        <v>3.9591727999999997</v>
      </c>
      <c r="M20" s="112">
        <v>6.0126341</v>
      </c>
      <c r="N20" s="112">
        <v>7.187136000000001</v>
      </c>
      <c r="O20" s="112">
        <v>6.786456000000001</v>
      </c>
      <c r="P20" s="121">
        <v>2252.6020267</v>
      </c>
      <c r="Q20" s="65">
        <v>0.7713728684288809</v>
      </c>
      <c r="R20" s="22"/>
    </row>
    <row r="21" spans="1:18" s="14" customFormat="1" ht="15.75" customHeight="1" thickBot="1">
      <c r="A21" s="79"/>
      <c r="B21" s="80" t="s">
        <v>23</v>
      </c>
      <c r="C21" s="119">
        <v>16.803605</v>
      </c>
      <c r="D21" s="119">
        <v>16.070474</v>
      </c>
      <c r="E21" s="119">
        <v>16.499941</v>
      </c>
      <c r="F21" s="119">
        <v>12.865309000000002</v>
      </c>
      <c r="G21" s="119">
        <v>16.025676</v>
      </c>
      <c r="H21" s="119">
        <v>9.0947844</v>
      </c>
      <c r="I21" s="119">
        <v>2.1873804999999997</v>
      </c>
      <c r="J21" s="119">
        <v>1.5654562</v>
      </c>
      <c r="K21" s="119">
        <v>1.9915368</v>
      </c>
      <c r="L21" s="119">
        <v>4.055238900000001</v>
      </c>
      <c r="M21" s="119">
        <v>6.698926299999999</v>
      </c>
      <c r="N21" s="119">
        <v>15.622520999999999</v>
      </c>
      <c r="O21" s="119">
        <v>12.711952</v>
      </c>
      <c r="P21" s="124">
        <v>667.6485017999998</v>
      </c>
      <c r="Q21" s="67">
        <v>0.22862713157111925</v>
      </c>
      <c r="R21" s="22"/>
    </row>
    <row r="22" spans="1:17" s="14" customFormat="1" ht="15.75" customHeight="1">
      <c r="A22" s="53" t="s">
        <v>37</v>
      </c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7"/>
    </row>
    <row r="23" spans="1:16" s="14" customFormat="1" ht="12.75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14" customFormat="1" ht="12.75">
      <c r="A25" s="68" t="str">
        <f>+'Retiros25%| Evol Num'!A24</f>
        <v>Información actualizada a Octubre de 2020.</v>
      </c>
      <c r="B25" s="6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K5:K6"/>
    <mergeCell ref="D5:D6"/>
    <mergeCell ref="E5:E6"/>
    <mergeCell ref="N5:N6"/>
    <mergeCell ref="O5:O6"/>
    <mergeCell ref="M5:M6"/>
    <mergeCell ref="L5:L6"/>
    <mergeCell ref="F5:F6"/>
    <mergeCell ref="A5:B6"/>
    <mergeCell ref="G5:G6"/>
    <mergeCell ref="H5:H6"/>
    <mergeCell ref="I5:I6"/>
    <mergeCell ref="J5:J6"/>
    <mergeCell ref="C5:C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2021-02-09T17:10:54Z</dcterms:modified>
  <cp:category/>
  <cp:version/>
  <cp:contentType/>
  <cp:contentStatus/>
</cp:coreProperties>
</file>