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4040" windowHeight="11760" activeTab="3"/>
  </bookViews>
  <sheets>
    <sheet name="Índice" sheetId="9" r:id="rId1"/>
    <sheet name="Retiros 25%|AFP-Sexo-Edad" sheetId="7" r:id="rId2"/>
    <sheet name="Retiros25%| Evol Num" sheetId="6" r:id="rId3"/>
    <sheet name="Retiros25%| Monto" sheetId="8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Imp1">#REF!</definedName>
    <definedName name="____Imp2">#REF!</definedName>
    <definedName name="___bol52">#REF!</definedName>
    <definedName name="___Imp1">#REF!</definedName>
    <definedName name="___Imp2">#REF!</definedName>
    <definedName name="___RM2">'[2]PAG19'!$J$3:$P$39</definedName>
    <definedName name="__1_">#REF!</definedName>
    <definedName name="__bol52">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bol52">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#REF!</definedName>
    <definedName name="anexo">#REF!</definedName>
    <definedName name="anexo_especial">#REF!</definedName>
    <definedName name="anexos">#REF!</definedName>
    <definedName name="Aportes">'[8]Ing-Egresos'!$I$166:$IV$171</definedName>
    <definedName name="Aportes1">'[8]Ing-Egresos'!$H$166:$IV$171</definedName>
    <definedName name="Area_1">'[9]LImites Javier'!$B$2:$Y$94</definedName>
    <definedName name="Area_2">'[9]LImites Javier'!$B$96:$Y$138</definedName>
    <definedName name="_xlnm.Print_Area" localSheetId="1">'Retiros 25%|AFP-Sexo-Edad'!$A$2:$P$27</definedName>
    <definedName name="_xlnm.Print_Area" localSheetId="2">'Retiros25%| Evol Num'!$A$2:$Q$23</definedName>
    <definedName name="_xlnm.Print_Area" localSheetId="3">'Retiros25%| Monto'!$A$2:$R$24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'[8]Concen'!$C$10:$IV$10</definedName>
    <definedName name="Banco_Continental">'[8]Concen'!$C$15:$IV$15</definedName>
    <definedName name="Banco_de_Crédito_del_Perú">'[8]Concen'!$C$13:$IV$13</definedName>
    <definedName name="Banco_Internacional_del_Perú_S.A.A.">'[8]Concen'!$C$18:$IV$18</definedName>
    <definedName name="Banco_Santander_Central_Hispano___Perú">'[8]Concen'!$C$25:$IV$25</definedName>
    <definedName name="Banco_Wiese_Sudameris_S.A.">'[8]Concen'!$C$21:$IV$21</definedName>
    <definedName name="BankBoston__N.A.__Sucursal_del_Perú">'[8]Concen'!$C$22:$IV$22</definedName>
    <definedName name="Base">#REF!</definedName>
    <definedName name="bol03_98">#REF!</definedName>
    <definedName name="CARTERA_ADMINISTRADA_SPP">'[8]Intru'!$A$247:$IV$247</definedName>
    <definedName name="Cartera_AFP">'[10]Montos Set'!$A$1:$K$80</definedName>
    <definedName name="Cartera_SemActual">#REF!</definedName>
    <definedName name="Cartera_SemAnterior">#REF!</definedName>
    <definedName name="CartxInstru">'[11]Intru'!$A$5:$IV$353</definedName>
    <definedName name="ccc">#REF!</definedName>
    <definedName name="Cementos_Lima_S.A.">'[8]Concen'!$C$11:$IV$11</definedName>
    <definedName name="Certera_SemAnterior">#REF!</definedName>
    <definedName name="chequeo">#REF!</definedName>
    <definedName name="Cía._De_Minas_Buenaventura_S.A.A.">'[8]Concen'!$C$6:$IV$6</definedName>
    <definedName name="Comparación">'[10]Montos Set'!$P$1:$Z$69</definedName>
    <definedName name="Comparativo">'[10]Montos Set'!$O$1:$Y$97</definedName>
    <definedName name="Credicorp_Ltd.">'[8]Concen'!$C$7:$IV$7</definedName>
    <definedName name="cua">#REF!</definedName>
    <definedName name="cuado6">#REF!</definedName>
    <definedName name="cuadro">#REF!</definedName>
    <definedName name="cuadro1">'[13]Hoja1'!$B$1:$K$67</definedName>
    <definedName name="cuadro2">'[13]Hoja1'!$B$68:$K$136</definedName>
    <definedName name="cuadro3">'[13]Hoja1'!$B$138:$J$207</definedName>
    <definedName name="cuadro4">'[13]Hoja1'!$B$208:$J$239</definedName>
    <definedName name="Cuadro5">'[13]Hoja3'!$B$5:$K$111</definedName>
    <definedName name="cuadro7">#REF!</definedName>
    <definedName name="cuadro9">#REF!</definedName>
    <definedName name="daklsñjfkjasñ">#REF!</definedName>
    <definedName name="DatosExternos1">#REF!</definedName>
    <definedName name="deer">#REF!</definedName>
    <definedName name="dfasñljskña">#REF!</definedName>
    <definedName name="dfsfd">#REF!</definedName>
    <definedName name="dklñfjadskfjañdf">#REF!</definedName>
    <definedName name="dos">#REF!</definedName>
    <definedName name="DStandard">'[11]VC_Shar'!$L$196:$Q$207</definedName>
    <definedName name="Edegel_S.A.A.">'[8]Concen'!$C$8:$IV$8</definedName>
    <definedName name="Edelnor_S.A.A.">'[8]Concen'!$C$16:$IV$16</definedName>
    <definedName name="EEV">'[15]Emisor e Instrumento'!$D$698:$E$65536</definedName>
    <definedName name="Emisores">'[8]Concen'!$D$4:$IV$25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#REF!</definedName>
    <definedName name="fgsg">#REF!</definedName>
    <definedName name="FIN_3">'[17]CD3'!$Q$53</definedName>
    <definedName name="Fondo1">#REF!</definedName>
    <definedName name="Fondo1a">#REF!</definedName>
    <definedName name="Fondo1b">#REF!</definedName>
    <definedName name="fondo1c">#REF!</definedName>
    <definedName name="Fondo2">#REF!</definedName>
    <definedName name="Fondo2a">#REF!</definedName>
    <definedName name="fondo2c">#REF!</definedName>
    <definedName name="Fondo3">#REF!</definedName>
    <definedName name="Fondo3a">#REF!</definedName>
    <definedName name="fondo3c">#REF!</definedName>
    <definedName name="FondodePensiones">'[8]Cartera'!$O$3:$X$155</definedName>
    <definedName name="FRE">#REF!</definedName>
    <definedName name="gfsg">#REF!</definedName>
    <definedName name="Gobierno_Central">'[8]Concen'!$C$5:$IV$5</definedName>
    <definedName name="Gobierno_de_los_Estados_Unidos_de_América">'[8]Concen'!$C$23:$IV$23</definedName>
    <definedName name="GRTES">#REF!</definedName>
    <definedName name="GS">#REF!</definedName>
    <definedName name="gsfdgs">#REF!,#REF!,#REF!,#REF!,#REF!</definedName>
    <definedName name="hhh">#REF!</definedName>
    <definedName name="HO">#REF!</definedName>
    <definedName name="HO_2">#REF!</definedName>
    <definedName name="horizonte">#REF!</definedName>
    <definedName name="II">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#REF!</definedName>
    <definedName name="indice2">#REF!</definedName>
    <definedName name="Inicio_1">'[17]CD 1-2'!$I$5</definedName>
    <definedName name="Inicio_3">'[17]CD3'!$D$9</definedName>
    <definedName name="Inicio_4">'[17]CD4'!$D$9</definedName>
    <definedName name="Inicio_a">#REF!</definedName>
    <definedName name="Inicio_F">'[17]Fondo'!$C$3</definedName>
    <definedName name="Inicio_UV1">'[17]CD 1-2'!$I$9</definedName>
    <definedName name="Inicio_V">'[17]Valor Cuota'!$G$3</definedName>
    <definedName name="Inicio_VC">'[17]Valor Cuota'!$G$4</definedName>
    <definedName name="Instrumentos">#REF!</definedName>
    <definedName name="integra">#REF!</definedName>
    <definedName name="INVALIDEZ">#REF!</definedName>
    <definedName name="ipc">#REF!</definedName>
    <definedName name="ita">#REF!</definedName>
    <definedName name="itau">#REF!</definedName>
    <definedName name="jhgfjh">#REF!,#REF!,#REF!</definedName>
    <definedName name="kghiog">#REF!,#REF!</definedName>
    <definedName name="Mesquetoca">'[8]Intru'!$E$5:$IV$7</definedName>
    <definedName name="mICHI">#REF!</definedName>
    <definedName name="Minsur_S.A.">'[8]Concen'!$C$9:$IV$9</definedName>
    <definedName name="normal">#REF!</definedName>
    <definedName name="normal2">#REF!</definedName>
    <definedName name="NV">#REF!</definedName>
    <definedName name="NV_2">#REF!</definedName>
    <definedName name="Ordenrent">#REF!</definedName>
    <definedName name="Porcentaje">#REF!</definedName>
    <definedName name="porcentajes">#REF!</definedName>
    <definedName name="PR">#REF!</definedName>
    <definedName name="PR_2">#REF!</definedName>
    <definedName name="prima">#REF!</definedName>
    <definedName name="Procentaje">#REF!</definedName>
    <definedName name="profuturo">#REF!</definedName>
    <definedName name="Pruebita">'[8]Concen'!$B$5:$C$15</definedName>
    <definedName name="Rentab">'[8]Rent 12m'!$B$4:$K$141</definedName>
    <definedName name="Rentab1">'[8]Rent 12m'!$B$4:$Q$141</definedName>
    <definedName name="Rentabilidad_promedio">'[11]VC_Shar'!$L$181:$Q$194</definedName>
    <definedName name="rentames">#REF!</definedName>
    <definedName name="rfd">#REF!</definedName>
    <definedName name="RO">#REF!</definedName>
    <definedName name="RO_2">#REF!</definedName>
    <definedName name="sad">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'[11]VC_Shar'!$L$224:$P$236</definedName>
    <definedName name="SOBREVIVENCIA">#REF!</definedName>
    <definedName name="Southern_Peru_Copper_Corporation">'[8]Concen'!$C$12:$IV$12</definedName>
    <definedName name="SPP">'[17]CD3'!$P$9</definedName>
    <definedName name="sss">#REF!,#REF!</definedName>
    <definedName name="State_Street_Bank_and_Trust_Company">'[8]Concen'!$C$24:$IV$24</definedName>
    <definedName name="Stock_A">#REF!</definedName>
    <definedName name="svs">#REF!</definedName>
    <definedName name="Tasa_libre_riesgo">'[11]VC_Shar'!$L$209:$O$221</definedName>
    <definedName name="Telefónica_del_Perú_S.A.A.">'[8]Concen'!$C$14:$IV$14</definedName>
    <definedName name="Todo">'[8]Concen'!$B$4:$BJ$26</definedName>
    <definedName name="UN">#REF!</definedName>
    <definedName name="UN_2">#REF!</definedName>
    <definedName name="Unión_de_Cerv._Peruanas_Backus_y_Johnston_S.A.A.">'[8]Concen'!$C$20:$IV$20</definedName>
    <definedName name="UNIÓN_VIDA">'[8]Intru'!$A$155:$IV$155</definedName>
    <definedName name="unionvida">#REF!</definedName>
    <definedName name="uno">#REF!</definedName>
    <definedName name="UV">'[17]CD3'!$M$9</definedName>
    <definedName name="Valor_Cuota1">'[28]Valor Cuota'!$A$3:$IV$7</definedName>
    <definedName name="Valor_Cuota2">'[28]Valor Cuota'!$A$11:$IV$16</definedName>
    <definedName name="Valor_cuota3">'[28]Valor Cuota'!$A$19:$IV$24</definedName>
    <definedName name="VC_Rentab">'[29]CD 1-2'!$A$1:$S$27</definedName>
    <definedName name="zssdd">#REF!</definedName>
  </definedNames>
  <calcPr calcId="145621"/>
</workbook>
</file>

<file path=xl/sharedStrings.xml><?xml version="1.0" encoding="utf-8"?>
<sst xmlns="http://schemas.openxmlformats.org/spreadsheetml/2006/main" count="95" uniqueCount="44">
  <si>
    <t>Habitat</t>
  </si>
  <si>
    <t>Integra</t>
  </si>
  <si>
    <t>Prima</t>
  </si>
  <si>
    <t>Profuturo</t>
  </si>
  <si>
    <t xml:space="preserve">Total </t>
  </si>
  <si>
    <t>Part. por</t>
  </si>
  <si>
    <t>&lt; 21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</si>
  <si>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</si>
  <si>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</si>
  <si>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</si>
  <si>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</si>
  <si>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</si>
  <si>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</si>
  <si>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</si>
  <si>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</si>
  <si>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</si>
  <si>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&gt; 65</t>
  </si>
  <si>
    <t>sexo (%)</t>
  </si>
  <si>
    <t>AFP (%)</t>
  </si>
  <si>
    <t>Rango de Edad (%)</t>
  </si>
  <si>
    <t>Acumulado (2)</t>
  </si>
  <si>
    <t>Número</t>
  </si>
  <si>
    <t>%</t>
  </si>
  <si>
    <t>Amortización de crédito hipotecario</t>
  </si>
  <si>
    <t>Cuota Inicial de crédito hipotecario</t>
  </si>
  <si>
    <t>SPP</t>
  </si>
  <si>
    <t>AFP / Finalidad del Retiro</t>
  </si>
  <si>
    <t>(2) Número de afiliados que retiraron hasta el 25% de su CIC desde julio de 2016 a la fecha. En julio de 2016 entró en vigencia el procedimiento operativo de retiros de la CIC para financiar la compra de un primer inmueble (Resolución SBS N° 3663-2016).</t>
  </si>
  <si>
    <t>(2) Monto acumulado de retiros de hasta el 25% de la CIC desde julio de 2016 a la fecha. En julio de 2016 entró en vigencia el procedimiento operativo de retiros de la CIC para financiar la compra de un primer inmueble (Resolución SBS N° 3663-2016).</t>
  </si>
  <si>
    <t>(Millones de Soles)</t>
  </si>
  <si>
    <t xml:space="preserve">(1) La información corresponde al número de afiliados activos que retiraron hasta el 25% de su Cuenta Individual de Capitalización (CIC) para financiar la cuota inicial o amortizar un crédito hipotecario para la compra de un primer inmueble, según lo establecido en las leyes N° 30425 y N° 30478. </t>
  </si>
  <si>
    <t>(1) La información corresponde al monto retirado de las CIC  para financiar la cuota inicial de un crédito hipotecario para la compra de un primer inmueble o para amortizarlo, según lo establecido en las leyes N° 30425 y N° 30478.</t>
  </si>
  <si>
    <t>(1) Los datos corresponden al número de afiliados activos que retiraron hasta el 25% de su CIC para financiar la cuota inicial o amortizar un crédito hipotecario para la compra de un primer inmueble según lo establecido en las leyes N° 30425 y N° 30478 y la Resolución SBS N° 3663-2016.</t>
  </si>
  <si>
    <t>-</t>
  </si>
  <si>
    <t>Glosario de términos</t>
  </si>
  <si>
    <t>Retiros para la compra de primer inmueble</t>
  </si>
  <si>
    <t>Flujo mensual de Afiliados que Retiraron hasta el 25% de su Cuenta Individual de Capitalización para la Compra de Primer Inmueble según AFP y Finalidad</t>
  </si>
  <si>
    <t>Monto mensual de Retiros de las Cuentas Individuales de Capitalización para la compra de Primer Inmueble según AFP y Finalidad</t>
  </si>
  <si>
    <t>Notas:</t>
  </si>
  <si>
    <t xml:space="preserve">Volver al Índice </t>
  </si>
  <si>
    <t>Rango de Edad</t>
  </si>
  <si>
    <t>(2) La distribución de afiliados por rango de edad se realizó sobre la base de su edad a la fecha en la cuál se aprobó el retiro.</t>
  </si>
  <si>
    <t>Número de Afiliados que Retiraron hasta el 25% de su Cuenta Individual de Capitalización para la compra de Primer Inmueble según según AFP, Finalidad y Rango de Edad</t>
  </si>
  <si>
    <t>Información actualizada a Marzo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</si>
</sst>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1" formatCode="_ * #,##0_ ;_ * \-#,##0_ ;_ * &quot;-&quot;_ ;_ @_ "/>
    <numFmt numFmtId="43" formatCode="_ * #,##0.00_ ;_ * \-#,##0.00_ ;_ * &quot;-&quot;??_ ;_ @_ "/>
    <numFmt numFmtId="164" formatCode="_-&quot;S/.&quot;* #,##0.00_-;\-&quot;S/.&quot;* #,##0.00_-;_-&quot;S/.&quot;* &quot;-&quot;??_-;_-@_-"/>
    <numFmt numFmtId="165" formatCode="_-* #,##0.00_-;\-* #,##0.00_-;_-* &quot;-&quot;??_-;_-@_-"/>
    <numFmt numFmtId="166" formatCode="0.000"/>
    <numFmt numFmtId="167" formatCode="&quot;Al &quot;dd&quot; de &quot;mmmm&quot; de &quot;yyyy"/>
    <numFmt numFmtId="168" formatCode="_ * #\ ###\ ###_ ;_ * \-#\ ###\ ###_ ;_ * &quot;-&quot;??_ ;_ @_ "/>
    <numFmt numFmtId="169" formatCode="_ * #\ ###\ ###_ ;_ * \-#\ ###\ ###_ ;_ * &quot;-&quot;?_ ;_ @_ "/>
    <numFmt numFmtId="170" formatCode="0.0%"/>
    <numFmt numFmtId="171" formatCode="mmm\-yyyy"/>
    <numFmt numFmtId="172" formatCode="\$#.00"/>
    <numFmt numFmtId="173" formatCode="_([$€-2]\ * #,##0.00_);_([$€-2]\ * \(#,##0.00\);_([$€-2]\ * &quot;-&quot;??_)"/>
    <numFmt numFmtId="174" formatCode="_-* #,##0.00\ [$€]_-;\-* #,##0.00\ [$€]_-;_-* &quot;-&quot;??\ [$€]_-;_-@_-"/>
    <numFmt numFmtId="175" formatCode="_([$€-2]\ * #.##0.00_);_([$€-2]\ * \(#.##0.00\);_([$€-2]\ * &quot;-&quot;??_)"/>
    <numFmt numFmtId="176" formatCode="#.00"/>
    <numFmt numFmtId="177" formatCode="_-* #,##0.00\ _€_-;\-* #,##0.00\ _€_-;_-* &quot;-&quot;??\ _€_-;_-@_-"/>
    <numFmt numFmtId="178" formatCode="#,##0.00\ &quot;€&quot;;[Red]\-#,##0.00\ &quot;€&quot;"/>
    <numFmt numFmtId="179" formatCode="&quot;S/.&quot;\ #,##0.00_);[Red]\(&quot;S/.&quot;\ #,##0.00\)"/>
    <numFmt numFmtId="180" formatCode="&quot;€&quot;\ #,##0.00_);[Red]\(&quot;€&quot;\ #,##0.00\)"/>
    <numFmt numFmtId="181" formatCode="_ #,##0.0__\ ;_ \-#,##0.0__\ ;_ \ &quot;-.-&quot;__\ ;_ @__"/>
    <numFmt numFmtId="182" formatCode="_ #,##0.0__\ ;_ \-#,##0.0__\ ;_ \ &quot;-.-&quot;__\ ;_ @\ __"/>
    <numFmt numFmtId="183" formatCode="_-&quot;€&quot;* #,##0.00_-;\-&quot;€&quot;* #,##0.00_-;_-&quot;€&quot;* &quot;-&quot;??_-;_-@_-"/>
    <numFmt numFmtId="184" formatCode="\$#,##0\ ;\(\$#,##0\)"/>
    <numFmt numFmtId="185" formatCode="_ * #,##0_ ;_ * \-#,##0_ ;_ * &quot;-&quot;_ ;_ @_ \l"/>
    <numFmt numFmtId="186" formatCode="%#.00"/>
    <numFmt numFmtId="187" formatCode="_-\ #\ ##0.0_-;\-#\ ##0.0"/>
    <numFmt numFmtId="188" formatCode="#\ ###\ ###"/>
  </numFmts>
  <fonts count="66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i/>
      <sz val="8.5"/>
      <name val="Arial Narrow"/>
      <family val="2"/>
    </font>
    <font>
      <b/>
      <sz val="10"/>
      <name val="Arial Narrow"/>
      <family val="2"/>
    </font>
    <font>
      <sz val="10"/>
      <name val="Univers (WN)"/>
      <family val="2"/>
    </font>
    <font>
      <sz val="10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3"/>
      <name val="Arial Narrow"/>
      <family val="2"/>
    </font>
    <font>
      <u val="single"/>
      <sz val="11"/>
      <color theme="10"/>
      <name val="Calibri"/>
      <family val="2"/>
      <scheme val="minor"/>
    </font>
    <font>
      <u val="single"/>
      <sz val="10"/>
      <name val="Arial Narrow"/>
      <family val="2"/>
    </font>
    <font>
      <u val="single"/>
      <sz val="11"/>
      <name val="Arial Narrow"/>
      <family val="2"/>
    </font>
    <font>
      <sz val="11"/>
      <name val="Calibri"/>
      <family val="2"/>
      <scheme val="minor"/>
    </font>
    <font>
      <b/>
      <sz val="10"/>
      <color rgb="FF0070C0"/>
      <name val="Arial Narrow"/>
      <family val="2"/>
    </font>
    <font>
      <b/>
      <sz val="8.5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 style="hair"/>
    </border>
    <border>
      <left/>
      <right/>
      <top style="thin"/>
      <bottom/>
    </border>
    <border>
      <left/>
      <right/>
      <top/>
      <bottom style="hair"/>
    </border>
    <border>
      <left style="thin"/>
      <right/>
      <top/>
      <bottom style="hair"/>
    </border>
    <border>
      <left style="thin"/>
      <right/>
      <top/>
      <bottom style="thin"/>
    </border>
    <border>
      <left/>
      <right/>
      <top style="medium"/>
      <bottom/>
    </border>
  </borders>
  <cellStyleXfs count="3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21" fillId="0" borderId="0">
      <alignment/>
      <protection locked="0"/>
    </xf>
    <xf numFmtId="172" fontId="21" fillId="0" borderId="0">
      <alignment/>
      <protection locked="0"/>
    </xf>
    <xf numFmtId="42" fontId="1" fillId="0" borderId="0" applyFont="0" applyFill="0" applyBorder="0" applyAlignment="0" applyProtection="0"/>
    <xf numFmtId="4" fontId="21" fillId="0" borderId="0">
      <alignment/>
      <protection locked="0"/>
    </xf>
    <xf numFmtId="41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4" borderId="0" applyNumberFormat="0" applyBorder="0" applyAlignment="0" applyProtection="0"/>
    <xf numFmtId="0" fontId="0" fillId="5" borderId="0" applyNumberFormat="0" applyBorder="0" applyAlignment="0" applyProtection="0"/>
    <xf numFmtId="0" fontId="14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9" borderId="0" applyNumberFormat="0" applyBorder="0" applyAlignment="0" applyProtection="0"/>
    <xf numFmtId="0" fontId="0" fillId="7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8" borderId="0" applyNumberFormat="0" applyBorder="0" applyAlignment="0" applyProtection="0"/>
    <xf numFmtId="0" fontId="0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1" borderId="0" applyNumberFormat="0" applyBorder="0" applyAlignment="0" applyProtection="0"/>
    <xf numFmtId="0" fontId="14" fillId="15" borderId="0" applyNumberFormat="0" applyBorder="0" applyAlignment="0" applyProtection="0"/>
    <xf numFmtId="0" fontId="0" fillId="7" borderId="0" applyNumberFormat="0" applyBorder="0" applyAlignment="0" applyProtection="0"/>
    <xf numFmtId="0" fontId="15" fillId="16" borderId="0" applyNumberFormat="0" applyBorder="0" applyAlignment="0" applyProtection="0"/>
    <xf numFmtId="0" fontId="43" fillId="11" borderId="0" applyNumberFormat="0" applyBorder="0" applyAlignment="0" applyProtection="0"/>
    <xf numFmtId="0" fontId="15" fillId="5" borderId="0" applyNumberFormat="0" applyBorder="0" applyAlignment="0" applyProtection="0"/>
    <xf numFmtId="0" fontId="43" fillId="17" borderId="0" applyNumberFormat="0" applyBorder="0" applyAlignment="0" applyProtection="0"/>
    <xf numFmtId="0" fontId="15" fillId="13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4" borderId="0" applyNumberFormat="0" applyBorder="0" applyAlignment="0" applyProtection="0"/>
    <xf numFmtId="0" fontId="15" fillId="19" borderId="0" applyNumberFormat="0" applyBorder="0" applyAlignment="0" applyProtection="0"/>
    <xf numFmtId="0" fontId="43" fillId="11" borderId="0" applyNumberFormat="0" applyBorder="0" applyAlignment="0" applyProtection="0"/>
    <xf numFmtId="0" fontId="15" fillId="20" borderId="0" applyNumberFormat="0" applyBorder="0" applyAlignment="0" applyProtection="0"/>
    <xf numFmtId="0" fontId="43" fillId="5" borderId="0" applyNumberFormat="0" applyBorder="0" applyAlignment="0" applyProtection="0"/>
    <xf numFmtId="0" fontId="16" fillId="6" borderId="0" applyNumberFormat="0" applyBorder="0" applyAlignment="0" applyProtection="0"/>
    <xf numFmtId="0" fontId="44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  <xf numFmtId="0" fontId="45" fillId="22" borderId="2" applyNumberFormat="0" applyAlignment="0" applyProtection="0"/>
    <xf numFmtId="0" fontId="4" fillId="0" borderId="0">
      <alignment/>
      <protection/>
    </xf>
    <xf numFmtId="0" fontId="46" fillId="23" borderId="3" applyNumberFormat="0" applyAlignment="0" applyProtection="0"/>
    <xf numFmtId="0" fontId="20" fillId="0" borderId="4" applyNumberFormat="0" applyFill="0" applyAlignment="0" applyProtection="0"/>
    <xf numFmtId="0" fontId="47" fillId="0" borderId="5" applyNumberFormat="0" applyFill="0" applyAlignment="0" applyProtection="0"/>
    <xf numFmtId="0" fontId="21" fillId="0" borderId="0">
      <alignment/>
      <protection locked="0"/>
    </xf>
    <xf numFmtId="0" fontId="4" fillId="0" borderId="6">
      <alignment/>
      <protection/>
    </xf>
    <xf numFmtId="0" fontId="2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43" fillId="25" borderId="0" applyNumberFormat="0" applyBorder="0" applyAlignment="0" applyProtection="0"/>
    <xf numFmtId="0" fontId="15" fillId="26" borderId="0" applyNumberFormat="0" applyBorder="0" applyAlignment="0" applyProtection="0"/>
    <xf numFmtId="0" fontId="43" fillId="17" borderId="0" applyNumberFormat="0" applyBorder="0" applyAlignment="0" applyProtection="0"/>
    <xf numFmtId="0" fontId="15" fillId="27" borderId="0" applyNumberFormat="0" applyBorder="0" applyAlignment="0" applyProtection="0"/>
    <xf numFmtId="0" fontId="43" fillId="15" borderId="0" applyNumberFormat="0" applyBorder="0" applyAlignment="0" applyProtection="0"/>
    <xf numFmtId="0" fontId="15" fillId="1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5" fillId="17" borderId="0" applyNumberFormat="0" applyBorder="0" applyAlignment="0" applyProtection="0"/>
    <xf numFmtId="0" fontId="43" fillId="26" borderId="0" applyNumberFormat="0" applyBorder="0" applyAlignment="0" applyProtection="0"/>
    <xf numFmtId="0" fontId="23" fillId="9" borderId="1" applyNumberFormat="0" applyAlignment="0" applyProtection="0"/>
    <xf numFmtId="0" fontId="49" fillId="14" borderId="2" applyNumberFormat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24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1" fillId="0" borderId="0">
      <alignment/>
      <protection locked="0"/>
    </xf>
    <xf numFmtId="0" fontId="25" fillId="0" borderId="0" applyNumberFormat="0" applyFont="0" applyFill="0" applyBorder="0" applyAlignment="0" applyProtection="0"/>
    <xf numFmtId="0" fontId="26" fillId="0" borderId="0">
      <alignment/>
      <protection locked="0"/>
    </xf>
    <xf numFmtId="0" fontId="27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2" fontId="27" fillId="0" borderId="0" applyFill="0" applyBorder="0" applyAlignment="0" applyProtection="0"/>
    <xf numFmtId="2" fontId="28" fillId="0" borderId="0" applyFont="0" applyFill="0" applyBorder="0" applyAlignment="0" applyProtection="0"/>
    <xf numFmtId="2" fontId="28" fillId="0" borderId="0" applyFont="0" applyFill="0" applyBorder="0" applyAlignment="0" applyProtection="0"/>
    <xf numFmtId="2" fontId="27" fillId="0" borderId="0" applyFill="0" applyBorder="0" applyAlignment="0" applyProtection="0"/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76" fontId="21" fillId="0" borderId="0">
      <alignment/>
      <protection locked="0"/>
    </xf>
    <xf numFmtId="176" fontId="21" fillId="0" borderId="0">
      <alignment/>
      <protection locked="0"/>
    </xf>
    <xf numFmtId="0" fontId="29" fillId="0" borderId="0" applyNumberForma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0" fillId="0" borderId="0">
      <alignment/>
      <protection locked="0"/>
    </xf>
    <xf numFmtId="0" fontId="32" fillId="0" borderId="0" applyNumberFormat="0" applyFill="0" applyBorder="0">
      <alignment/>
      <protection locked="0"/>
    </xf>
    <xf numFmtId="0" fontId="33" fillId="0" borderId="0" applyNumberFormat="0" applyFill="0" applyBorder="0">
      <alignment/>
      <protection locked="0"/>
    </xf>
    <xf numFmtId="0" fontId="34" fillId="4" borderId="0" applyNumberFormat="0" applyBorder="0" applyAlignment="0" applyProtection="0"/>
    <xf numFmtId="0" fontId="50" fillId="8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5" fillId="0" borderId="0" applyFont="0" applyFill="0" applyBorder="0" applyAlignment="0" applyProtection="0"/>
    <xf numFmtId="182" fontId="35" fillId="0" borderId="0" applyFill="0" applyBorder="0" applyAlignment="0" applyProtection="0"/>
    <xf numFmtId="18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6" fillId="14" borderId="0" applyNumberFormat="0" applyBorder="0" applyAlignment="0" applyProtection="0"/>
    <xf numFmtId="0" fontId="51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7" borderId="8" applyNumberFormat="0" applyFont="0" applyAlignment="0" applyProtection="0"/>
    <xf numFmtId="0" fontId="14" fillId="31" borderId="9" applyNumberFormat="0" applyFont="0" applyAlignment="0" applyProtection="0"/>
    <xf numFmtId="185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185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28" fillId="0" borderId="0" applyFont="0" applyFill="0" applyBorder="0" applyAlignment="0" applyProtection="0"/>
    <xf numFmtId="0" fontId="38" fillId="21" borderId="10" applyNumberFormat="0" applyAlignment="0" applyProtection="0"/>
    <xf numFmtId="0" fontId="52" fillId="22" borderId="1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55" fillId="0" borderId="13" applyNumberFormat="0" applyFill="0" applyAlignment="0" applyProtection="0"/>
    <xf numFmtId="0" fontId="40" fillId="0" borderId="14" applyNumberFormat="0" applyFill="0" applyAlignment="0" applyProtection="0"/>
    <xf numFmtId="0" fontId="56" fillId="0" borderId="15" applyNumberFormat="0" applyFill="0" applyAlignment="0" applyProtection="0"/>
    <xf numFmtId="0" fontId="22" fillId="0" borderId="16" applyNumberFormat="0" applyFill="0" applyAlignment="0" applyProtection="0"/>
    <xf numFmtId="0" fontId="48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2" fillId="0" borderId="18" applyNumberFormat="0" applyFill="0" applyAlignment="0" applyProtection="0"/>
    <xf numFmtId="0" fontId="58" fillId="0" borderId="19" applyNumberForma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8" fillId="0" borderId="21" applyNumberFormat="0" applyFon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1" fillId="0" borderId="0">
      <alignment/>
      <protection/>
    </xf>
    <xf numFmtId="0" fontId="6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254" applyFont="1" applyFill="1" applyBorder="1" applyAlignment="1">
      <alignment horizontal="centerContinuous" vertical="center" wrapText="1"/>
      <protection/>
    </xf>
    <xf numFmtId="0" fontId="9" fillId="0" borderId="0" xfId="312" applyFont="1" applyFill="1" applyBorder="1" applyAlignment="1">
      <alignment vertical="center"/>
      <protection/>
    </xf>
    <xf numFmtId="167" fontId="3" fillId="32" borderId="0" xfId="254" applyNumberFormat="1" applyFont="1" applyFill="1" applyBorder="1" applyAlignment="1">
      <alignment horizontal="centerContinuous" vertical="center"/>
      <protection/>
    </xf>
    <xf numFmtId="0" fontId="10" fillId="0" borderId="22" xfId="312" applyFont="1" applyFill="1" applyBorder="1" applyAlignment="1">
      <alignment horizontal="centerContinuous" vertical="center"/>
      <protection/>
    </xf>
    <xf numFmtId="0" fontId="9" fillId="0" borderId="0" xfId="312" applyFont="1" applyFill="1" applyBorder="1" applyAlignment="1">
      <alignment horizontal="center" vertical="center"/>
      <protection/>
    </xf>
    <xf numFmtId="0" fontId="9" fillId="0" borderId="0" xfId="312" applyFont="1" applyFill="1" applyBorder="1" applyAlignment="1">
      <alignment horizontal="right" vertical="center"/>
      <protection/>
    </xf>
    <xf numFmtId="0" fontId="9" fillId="0" borderId="23" xfId="312" applyFont="1" applyFill="1" applyBorder="1" applyAlignment="1">
      <alignment horizontal="centerContinuous" vertical="center"/>
      <protection/>
    </xf>
    <xf numFmtId="0" fontId="11" fillId="0" borderId="24" xfId="312" applyFont="1" applyFill="1" applyBorder="1" applyAlignment="1">
      <alignment horizontal="center" vertical="center"/>
      <protection/>
    </xf>
    <xf numFmtId="0" fontId="13" fillId="0" borderId="0" xfId="254" applyFont="1" applyFill="1" applyBorder="1" applyAlignment="1">
      <alignment horizontal="left" vertical="center" wrapText="1"/>
      <protection/>
    </xf>
    <xf numFmtId="169" fontId="13" fillId="32" borderId="0" xfId="313" applyNumberFormat="1" applyFont="1" applyFill="1" applyBorder="1" applyAlignment="1">
      <alignment vertical="center"/>
      <protection/>
    </xf>
    <xf numFmtId="169" fontId="12" fillId="32" borderId="0" xfId="313" applyNumberFormat="1" applyFont="1" applyFill="1" applyBorder="1" applyAlignment="1">
      <alignment vertical="center"/>
      <protection/>
    </xf>
    <xf numFmtId="171" fontId="6" fillId="0" borderId="25" xfId="254" applyNumberFormat="1" applyFont="1" applyFill="1" applyBorder="1" applyAlignment="1">
      <alignment horizontal="centerContinuous" vertical="center"/>
      <protection/>
    </xf>
    <xf numFmtId="171" fontId="6" fillId="0" borderId="26" xfId="254" applyNumberFormat="1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vertical="center"/>
      <protection/>
    </xf>
    <xf numFmtId="16" fontId="5" fillId="32" borderId="0" xfId="312" applyNumberFormat="1" applyFont="1" applyFill="1" applyBorder="1" applyAlignment="1">
      <alignment horizontal="centerContinuous" vertical="center"/>
      <protection/>
    </xf>
    <xf numFmtId="0" fontId="5" fillId="32" borderId="0" xfId="312" applyFont="1" applyFill="1" applyBorder="1" applyAlignment="1">
      <alignment horizontal="centerContinuous" vertical="center"/>
      <protection/>
    </xf>
    <xf numFmtId="0" fontId="10" fillId="32" borderId="22" xfId="312" applyFont="1" applyFill="1" applyBorder="1" applyAlignment="1">
      <alignment horizontal="centerContinuous" vertical="center"/>
      <protection/>
    </xf>
    <xf numFmtId="0" fontId="6" fillId="32" borderId="0" xfId="254" applyFont="1" applyFill="1" applyAlignment="1">
      <alignment horizontal="center"/>
      <protection/>
    </xf>
    <xf numFmtId="168" fontId="6" fillId="32" borderId="27" xfId="254" applyNumberFormat="1" applyFont="1" applyFill="1" applyBorder="1" applyAlignment="1">
      <alignment horizontal="center" vertical="center"/>
      <protection/>
    </xf>
    <xf numFmtId="168" fontId="6" fillId="32" borderId="27" xfId="254" applyNumberFormat="1" applyFont="1" applyFill="1" applyBorder="1" applyAlignment="1">
      <alignment horizontal="center"/>
      <protection/>
    </xf>
    <xf numFmtId="0" fontId="6" fillId="32" borderId="27" xfId="254" applyFont="1" applyFill="1" applyBorder="1" applyAlignment="1">
      <alignment horizontal="center"/>
      <protection/>
    </xf>
    <xf numFmtId="169" fontId="9" fillId="32" borderId="0" xfId="312" applyNumberFormat="1" applyFont="1" applyFill="1" applyBorder="1" applyAlignment="1">
      <alignment vertical="center"/>
      <protection/>
    </xf>
    <xf numFmtId="3" fontId="9" fillId="32" borderId="0" xfId="312" applyNumberFormat="1" applyFont="1" applyFill="1" applyBorder="1" applyAlignment="1">
      <alignment vertical="center"/>
      <protection/>
    </xf>
    <xf numFmtId="0" fontId="9" fillId="32" borderId="22" xfId="312" applyFont="1" applyFill="1" applyBorder="1" applyAlignment="1">
      <alignment horizontal="center" vertical="center"/>
      <protection/>
    </xf>
    <xf numFmtId="0" fontId="9" fillId="32" borderId="22" xfId="312" applyFont="1" applyFill="1" applyBorder="1" applyAlignment="1">
      <alignment horizontal="right" vertical="center"/>
      <protection/>
    </xf>
    <xf numFmtId="0" fontId="8" fillId="32" borderId="0" xfId="312" applyFont="1" applyFill="1" applyBorder="1" applyAlignment="1">
      <alignment horizontal="left" vertical="center"/>
      <protection/>
    </xf>
    <xf numFmtId="0" fontId="9" fillId="32" borderId="0" xfId="312" applyFont="1" applyFill="1" applyBorder="1" applyAlignment="1">
      <alignment horizontal="center" vertical="center"/>
      <protection/>
    </xf>
    <xf numFmtId="0" fontId="9" fillId="32" borderId="0" xfId="312" applyFont="1" applyFill="1" applyBorder="1" applyAlignment="1">
      <alignment horizontal="right" vertical="center"/>
      <protection/>
    </xf>
    <xf numFmtId="0" fontId="2" fillId="32" borderId="0" xfId="254" applyFont="1" applyFill="1" applyBorder="1" applyAlignment="1">
      <alignment horizontal="centerContinuous" vertical="center" wrapText="1"/>
      <protection/>
    </xf>
    <xf numFmtId="0" fontId="5" fillId="32" borderId="0" xfId="312" applyFont="1" applyFill="1" applyBorder="1" applyAlignment="1">
      <alignment vertical="center"/>
      <protection/>
    </xf>
    <xf numFmtId="0" fontId="10" fillId="32" borderId="0" xfId="312" applyFont="1" applyFill="1" applyBorder="1" applyAlignment="1">
      <alignment horizontal="centerContinuous" vertical="center"/>
      <protection/>
    </xf>
    <xf numFmtId="171" fontId="6" fillId="32" borderId="25" xfId="254" applyNumberFormat="1" applyFont="1" applyFill="1" applyBorder="1" applyAlignment="1">
      <alignment horizontal="centerContinuous" vertical="center"/>
      <protection/>
    </xf>
    <xf numFmtId="0" fontId="9" fillId="32" borderId="23" xfId="312" applyFont="1" applyFill="1" applyBorder="1" applyAlignment="1">
      <alignment horizontal="centerContinuous" vertical="center"/>
      <protection/>
    </xf>
    <xf numFmtId="171" fontId="6" fillId="32" borderId="26" xfId="254" applyNumberFormat="1" applyFont="1" applyFill="1" applyBorder="1" applyAlignment="1">
      <alignment horizontal="center" vertical="center"/>
      <protection/>
    </xf>
    <xf numFmtId="0" fontId="11" fillId="32" borderId="24" xfId="312" applyFont="1" applyFill="1" applyBorder="1" applyAlignment="1">
      <alignment horizontal="center" vertical="center"/>
      <protection/>
    </xf>
    <xf numFmtId="0" fontId="13" fillId="32" borderId="0" xfId="254" applyFont="1" applyFill="1" applyBorder="1" applyAlignment="1">
      <alignment horizontal="left" vertical="center" wrapText="1"/>
      <protection/>
    </xf>
    <xf numFmtId="170" fontId="12" fillId="32" borderId="0" xfId="319" applyNumberFormat="1" applyFont="1" applyFill="1" applyBorder="1" applyAlignment="1">
      <alignment vertical="center"/>
    </xf>
    <xf numFmtId="0" fontId="8" fillId="32" borderId="0" xfId="312" applyFont="1" applyFill="1" applyBorder="1" applyAlignment="1">
      <alignment horizontal="center" vertical="center"/>
      <protection/>
    </xf>
    <xf numFmtId="0" fontId="8" fillId="32" borderId="0" xfId="312" applyFont="1" applyFill="1" applyBorder="1" applyAlignment="1">
      <alignment horizontal="right" vertical="center"/>
      <protection/>
    </xf>
    <xf numFmtId="0" fontId="13" fillId="32" borderId="22" xfId="371" applyFont="1" applyFill="1" applyBorder="1" applyAlignment="1">
      <alignment vertical="center"/>
      <protection/>
    </xf>
    <xf numFmtId="0" fontId="13" fillId="32" borderId="0" xfId="371" applyFont="1" applyFill="1">
      <alignment/>
      <protection/>
    </xf>
    <xf numFmtId="0" fontId="13" fillId="32" borderId="0" xfId="371" applyFont="1" applyFill="1" applyAlignment="1">
      <alignment vertical="center"/>
      <protection/>
    </xf>
    <xf numFmtId="0" fontId="59" fillId="32" borderId="0" xfId="371" applyFont="1" applyFill="1" applyBorder="1" applyAlignment="1">
      <alignment horizontal="left" vertical="center" indent="3"/>
      <protection/>
    </xf>
    <xf numFmtId="0" fontId="12" fillId="32" borderId="0" xfId="371" applyFont="1" applyFill="1" applyBorder="1" applyAlignment="1">
      <alignment vertical="center"/>
      <protection/>
    </xf>
    <xf numFmtId="0" fontId="12" fillId="32" borderId="27" xfId="371" applyFont="1" applyFill="1" applyBorder="1" applyAlignment="1">
      <alignment vertical="center"/>
      <protection/>
    </xf>
    <xf numFmtId="0" fontId="13" fillId="32" borderId="27" xfId="371" applyFont="1" applyFill="1" applyBorder="1" applyAlignment="1">
      <alignment vertical="center"/>
      <protection/>
    </xf>
    <xf numFmtId="0" fontId="13" fillId="32" borderId="0" xfId="371" applyFont="1" applyFill="1" applyBorder="1" applyAlignment="1">
      <alignment vertical="center"/>
      <protection/>
    </xf>
    <xf numFmtId="0" fontId="12" fillId="32" borderId="28" xfId="371" applyFont="1" applyFill="1" applyBorder="1" applyAlignment="1">
      <alignment horizontal="right" vertical="center"/>
      <protection/>
    </xf>
    <xf numFmtId="0" fontId="13" fillId="32" borderId="22" xfId="371" applyFont="1" applyFill="1" applyBorder="1">
      <alignment/>
      <protection/>
    </xf>
    <xf numFmtId="0" fontId="13" fillId="32" borderId="29" xfId="371" applyFont="1" applyFill="1" applyBorder="1">
      <alignment/>
      <protection/>
    </xf>
    <xf numFmtId="170" fontId="12" fillId="0" borderId="0" xfId="319" applyNumberFormat="1" applyFont="1" applyFill="1" applyBorder="1" applyAlignment="1">
      <alignment vertical="center"/>
    </xf>
    <xf numFmtId="0" fontId="8" fillId="0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/>
      <protection/>
    </xf>
    <xf numFmtId="0" fontId="61" fillId="32" borderId="0" xfId="147" applyFont="1" applyFill="1" applyBorder="1" applyAlignment="1" applyProtection="1">
      <alignment vertical="center"/>
      <protection/>
    </xf>
    <xf numFmtId="0" fontId="62" fillId="0" borderId="0" xfId="147" applyFont="1" applyAlignment="1" applyProtection="1">
      <alignment/>
      <protection/>
    </xf>
    <xf numFmtId="0" fontId="63" fillId="32" borderId="0" xfId="0" applyFont="1" applyFill="1"/>
    <xf numFmtId="0" fontId="62" fillId="0" borderId="0" xfId="372" applyFont="1"/>
    <xf numFmtId="0" fontId="6" fillId="32" borderId="30" xfId="312" applyFont="1" applyFill="1" applyBorder="1" applyAlignment="1">
      <alignment horizontal="centerContinuous" vertical="center"/>
      <protection/>
    </xf>
    <xf numFmtId="0" fontId="63" fillId="0" borderId="0" xfId="0" applyFont="1" applyAlignment="1">
      <alignment horizontal="centerContinuous" vertical="center" wrapText="1"/>
    </xf>
    <xf numFmtId="0" fontId="11" fillId="32" borderId="0" xfId="312" applyFont="1" applyFill="1" applyBorder="1" applyAlignment="1">
      <alignment horizontal="center" vertical="center"/>
      <protection/>
    </xf>
    <xf numFmtId="3" fontId="63" fillId="32" borderId="0" xfId="0" applyNumberFormat="1" applyFont="1" applyFill="1"/>
    <xf numFmtId="170" fontId="6" fillId="0" borderId="31" xfId="374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170" fontId="6" fillId="0" borderId="0" xfId="374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170" fontId="6" fillId="0" borderId="22" xfId="374" applyNumberFormat="1" applyFont="1" applyFill="1" applyBorder="1" applyAlignment="1">
      <alignment horizontal="center" vertical="center"/>
    </xf>
    <xf numFmtId="0" fontId="64" fillId="0" borderId="0" xfId="312" applyFont="1" applyFill="1" applyBorder="1" applyAlignment="1">
      <alignment horizontal="left" vertical="center"/>
      <protection/>
    </xf>
    <xf numFmtId="0" fontId="6" fillId="32" borderId="31" xfId="254" applyFont="1" applyFill="1" applyBorder="1" applyAlignment="1">
      <alignment horizontal="left" vertical="center"/>
      <protection/>
    </xf>
    <xf numFmtId="0" fontId="8" fillId="32" borderId="31" xfId="254" applyFont="1" applyFill="1" applyBorder="1" applyAlignment="1">
      <alignment horizontal="left" vertical="center" wrapText="1"/>
      <protection/>
    </xf>
    <xf numFmtId="169" fontId="6" fillId="32" borderId="28" xfId="313" applyNumberFormat="1" applyFont="1" applyFill="1" applyBorder="1" applyAlignment="1">
      <alignment vertical="center"/>
      <protection/>
    </xf>
    <xf numFmtId="0" fontId="6" fillId="32" borderId="0" xfId="254" applyFont="1" applyFill="1" applyBorder="1" applyAlignment="1">
      <alignment horizontal="left" vertical="center"/>
      <protection/>
    </xf>
    <xf numFmtId="0" fontId="8" fillId="32" borderId="0" xfId="254" applyFont="1" applyFill="1" applyBorder="1" applyAlignment="1">
      <alignment horizontal="left" vertical="center" wrapText="1"/>
      <protection/>
    </xf>
    <xf numFmtId="169" fontId="8" fillId="32" borderId="28" xfId="313" applyNumberFormat="1" applyFont="1" applyFill="1" applyBorder="1" applyAlignment="1">
      <alignment vertical="center"/>
      <protection/>
    </xf>
    <xf numFmtId="0" fontId="6" fillId="32" borderId="32" xfId="254" applyFont="1" applyFill="1" applyBorder="1" applyAlignment="1">
      <alignment horizontal="left" vertical="center"/>
      <protection/>
    </xf>
    <xf numFmtId="0" fontId="8" fillId="32" borderId="32" xfId="254" applyFont="1" applyFill="1" applyBorder="1" applyAlignment="1">
      <alignment horizontal="left" vertical="center" wrapText="1"/>
      <protection/>
    </xf>
    <xf numFmtId="169" fontId="8" fillId="32" borderId="33" xfId="313" applyNumberFormat="1" applyFont="1" applyFill="1" applyBorder="1" applyAlignment="1">
      <alignment vertical="center"/>
      <protection/>
    </xf>
    <xf numFmtId="169" fontId="8" fillId="32" borderId="34" xfId="313" applyNumberFormat="1" applyFont="1" applyFill="1" applyBorder="1" applyAlignment="1">
      <alignment vertical="center"/>
      <protection/>
    </xf>
    <xf numFmtId="0" fontId="6" fillId="32" borderId="22" xfId="254" applyFont="1" applyFill="1" applyBorder="1" applyAlignment="1">
      <alignment horizontal="left" vertical="center"/>
      <protection/>
    </xf>
    <xf numFmtId="0" fontId="8" fillId="32" borderId="22" xfId="254" applyFont="1" applyFill="1" applyBorder="1" applyAlignment="1">
      <alignment horizontal="left" vertical="center" wrapText="1"/>
      <protection/>
    </xf>
    <xf numFmtId="169" fontId="8" fillId="32" borderId="29" xfId="313" applyNumberFormat="1" applyFont="1" applyFill="1" applyBorder="1" applyAlignment="1">
      <alignment vertical="center"/>
      <protection/>
    </xf>
    <xf numFmtId="0" fontId="6" fillId="0" borderId="31" xfId="254" applyFont="1" applyFill="1" applyBorder="1" applyAlignment="1">
      <alignment horizontal="left" vertical="center"/>
      <protection/>
    </xf>
    <xf numFmtId="0" fontId="8" fillId="0" borderId="31" xfId="254" applyFont="1" applyFill="1" applyBorder="1" applyAlignment="1">
      <alignment horizontal="left" vertical="center" wrapText="1"/>
      <protection/>
    </xf>
    <xf numFmtId="169" fontId="6" fillId="32" borderId="31" xfId="313" applyNumberFormat="1" applyFont="1" applyFill="1" applyBorder="1" applyAlignment="1">
      <alignment vertical="center"/>
      <protection/>
    </xf>
    <xf numFmtId="169" fontId="6" fillId="32" borderId="0" xfId="313" applyNumberFormat="1" applyFont="1" applyFill="1" applyBorder="1" applyAlignment="1">
      <alignment vertical="center"/>
      <protection/>
    </xf>
    <xf numFmtId="0" fontId="6" fillId="0" borderId="0" xfId="254" applyFont="1" applyFill="1" applyBorder="1" applyAlignment="1">
      <alignment horizontal="left" vertical="center"/>
      <protection/>
    </xf>
    <xf numFmtId="0" fontId="8" fillId="0" borderId="0" xfId="254" applyFont="1" applyFill="1" applyBorder="1" applyAlignment="1">
      <alignment horizontal="left" vertical="center" wrapText="1"/>
      <protection/>
    </xf>
    <xf numFmtId="169" fontId="8" fillId="32" borderId="0" xfId="313" applyNumberFormat="1" applyFont="1" applyFill="1" applyBorder="1" applyAlignment="1">
      <alignment vertical="center"/>
      <protection/>
    </xf>
    <xf numFmtId="0" fontId="6" fillId="0" borderId="32" xfId="254" applyFont="1" applyFill="1" applyBorder="1" applyAlignment="1">
      <alignment horizontal="left" vertical="center"/>
      <protection/>
    </xf>
    <xf numFmtId="0" fontId="8" fillId="0" borderId="32" xfId="254" applyFont="1" applyFill="1" applyBorder="1" applyAlignment="1">
      <alignment horizontal="left" vertical="center" wrapText="1"/>
      <protection/>
    </xf>
    <xf numFmtId="169" fontId="8" fillId="32" borderId="32" xfId="313" applyNumberFormat="1" applyFont="1" applyFill="1" applyBorder="1" applyAlignment="1">
      <alignment vertical="center"/>
      <protection/>
    </xf>
    <xf numFmtId="169" fontId="8" fillId="32" borderId="27" xfId="313" applyNumberFormat="1" applyFont="1" applyFill="1" applyBorder="1" applyAlignment="1">
      <alignment vertical="center"/>
      <protection/>
    </xf>
    <xf numFmtId="0" fontId="6" fillId="0" borderId="22" xfId="254" applyFont="1" applyFill="1" applyBorder="1" applyAlignment="1">
      <alignment horizontal="left" vertical="center"/>
      <protection/>
    </xf>
    <xf numFmtId="0" fontId="8" fillId="0" borderId="22" xfId="254" applyFont="1" applyFill="1" applyBorder="1" applyAlignment="1">
      <alignment horizontal="left" vertical="center" wrapText="1"/>
      <protection/>
    </xf>
    <xf numFmtId="169" fontId="8" fillId="32" borderId="22" xfId="313" applyNumberFormat="1" applyFont="1" applyFill="1" applyBorder="1" applyAlignment="1">
      <alignment vertical="center"/>
      <protection/>
    </xf>
    <xf numFmtId="0" fontId="7" fillId="32" borderId="0" xfId="254" applyFont="1" applyFill="1" applyBorder="1" applyAlignment="1">
      <alignment horizontal="center" vertical="center"/>
      <protection/>
    </xf>
    <xf numFmtId="169" fontId="6" fillId="32" borderId="0" xfId="254" applyNumberFormat="1" applyFont="1" applyFill="1" applyAlignment="1">
      <alignment vertical="center"/>
      <protection/>
    </xf>
    <xf numFmtId="170" fontId="6" fillId="32" borderId="0" xfId="374" applyNumberFormat="1" applyFont="1" applyFill="1" applyAlignment="1">
      <alignment vertical="center"/>
    </xf>
    <xf numFmtId="0" fontId="8" fillId="32" borderId="0" xfId="254" applyFont="1" applyFill="1" applyBorder="1" applyAlignment="1">
      <alignment vertical="center"/>
      <protection/>
    </xf>
    <xf numFmtId="170" fontId="8" fillId="32" borderId="0" xfId="374" applyNumberFormat="1" applyFont="1" applyFill="1" applyBorder="1" applyAlignment="1">
      <alignment vertical="center"/>
    </xf>
    <xf numFmtId="0" fontId="8" fillId="32" borderId="32" xfId="254" applyFont="1" applyFill="1" applyBorder="1" applyAlignment="1">
      <alignment horizontal="left" vertical="center"/>
      <protection/>
    </xf>
    <xf numFmtId="170" fontId="8" fillId="32" borderId="32" xfId="374" applyNumberFormat="1" applyFont="1" applyFill="1" applyBorder="1" applyAlignment="1">
      <alignment vertical="center"/>
    </xf>
    <xf numFmtId="170" fontId="8" fillId="32" borderId="0" xfId="374" applyNumberFormat="1" applyFont="1" applyFill="1" applyAlignment="1">
      <alignment vertical="center"/>
    </xf>
    <xf numFmtId="0" fontId="6" fillId="32" borderId="0" xfId="312" applyFont="1" applyFill="1" applyBorder="1" applyAlignment="1">
      <alignment horizontal="left" vertical="center"/>
      <protection/>
    </xf>
    <xf numFmtId="0" fontId="8" fillId="32" borderId="0" xfId="312" applyFont="1" applyFill="1" applyBorder="1" applyAlignment="1">
      <alignment vertical="center"/>
      <protection/>
    </xf>
    <xf numFmtId="0" fontId="8" fillId="32" borderId="32" xfId="312" applyFont="1" applyFill="1" applyBorder="1" applyAlignment="1">
      <alignment horizontal="left" vertical="center"/>
      <protection/>
    </xf>
    <xf numFmtId="0" fontId="6" fillId="32" borderId="0" xfId="312" applyFont="1" applyFill="1" applyBorder="1" applyAlignment="1">
      <alignment vertical="center"/>
      <protection/>
    </xf>
    <xf numFmtId="170" fontId="6" fillId="32" borderId="0" xfId="374" applyNumberFormat="1" applyFont="1" applyFill="1" applyBorder="1" applyAlignment="1">
      <alignment vertical="center"/>
    </xf>
    <xf numFmtId="0" fontId="8" fillId="32" borderId="0" xfId="254" applyFont="1" applyFill="1" applyBorder="1" applyAlignment="1">
      <alignment horizontal="center" vertical="center"/>
      <protection/>
    </xf>
    <xf numFmtId="0" fontId="65" fillId="0" borderId="0" xfId="312" applyFont="1" applyFill="1" applyBorder="1" applyAlignment="1">
      <alignment horizontal="right" vertical="center"/>
      <protection/>
    </xf>
    <xf numFmtId="187" fontId="6" fillId="32" borderId="31" xfId="313" applyNumberFormat="1" applyFont="1" applyFill="1" applyBorder="1" applyAlignment="1">
      <alignment vertical="center"/>
      <protection/>
    </xf>
    <xf numFmtId="187" fontId="6" fillId="32" borderId="0" xfId="373" applyNumberFormat="1" applyFont="1" applyFill="1" applyBorder="1" applyAlignment="1">
      <alignment vertical="center"/>
    </xf>
    <xf numFmtId="187" fontId="8" fillId="32" borderId="0" xfId="313" applyNumberFormat="1" applyFont="1" applyFill="1" applyBorder="1" applyAlignment="1">
      <alignment vertical="center"/>
      <protection/>
    </xf>
    <xf numFmtId="187" fontId="8" fillId="32" borderId="0" xfId="373" applyNumberFormat="1" applyFont="1" applyFill="1" applyBorder="1" applyAlignment="1">
      <alignment vertical="center"/>
    </xf>
    <xf numFmtId="187" fontId="8" fillId="32" borderId="32" xfId="313" applyNumberFormat="1" applyFont="1" applyFill="1" applyBorder="1" applyAlignment="1">
      <alignment vertical="center"/>
      <protection/>
    </xf>
    <xf numFmtId="187" fontId="8" fillId="32" borderId="32" xfId="373" applyNumberFormat="1" applyFont="1" applyFill="1" applyBorder="1" applyAlignment="1">
      <alignment vertical="center"/>
    </xf>
    <xf numFmtId="187" fontId="6" fillId="32" borderId="0" xfId="313" applyNumberFormat="1" applyFont="1" applyFill="1" applyBorder="1" applyAlignment="1">
      <alignment vertical="center"/>
      <protection/>
    </xf>
    <xf numFmtId="187" fontId="8" fillId="32" borderId="27" xfId="313" applyNumberFormat="1" applyFont="1" applyFill="1" applyBorder="1" applyAlignment="1">
      <alignment vertical="center"/>
      <protection/>
    </xf>
    <xf numFmtId="187" fontId="8" fillId="32" borderId="27" xfId="373" applyNumberFormat="1" applyFont="1" applyFill="1" applyBorder="1" applyAlignment="1">
      <alignment vertical="center"/>
    </xf>
    <xf numFmtId="187" fontId="8" fillId="32" borderId="22" xfId="313" applyNumberFormat="1" applyFont="1" applyFill="1" applyBorder="1" applyAlignment="1">
      <alignment vertical="center"/>
      <protection/>
    </xf>
    <xf numFmtId="0" fontId="8" fillId="32" borderId="0" xfId="312" applyFont="1" applyFill="1" applyBorder="1" applyAlignment="1">
      <alignment horizontal="left" vertical="center" wrapText="1"/>
      <protection/>
    </xf>
    <xf numFmtId="0" fontId="7" fillId="32" borderId="0" xfId="254" applyFont="1" applyFill="1" applyBorder="1" applyAlignment="1">
      <alignment vertical="center" wrapText="1"/>
      <protection/>
    </xf>
    <xf numFmtId="0" fontId="6" fillId="32" borderId="35" xfId="312" applyFont="1" applyFill="1" applyBorder="1" applyAlignment="1">
      <alignment horizontal="center" vertical="center"/>
      <protection/>
    </xf>
    <xf numFmtId="0" fontId="7" fillId="32" borderId="27" xfId="254" applyFont="1" applyFill="1" applyBorder="1" applyAlignment="1">
      <alignment horizontal="center" vertical="center"/>
      <protection/>
    </xf>
    <xf numFmtId="0" fontId="11" fillId="0" borderId="35" xfId="312" applyFont="1" applyFill="1" applyBorder="1" applyAlignment="1">
      <alignment horizontal="center" vertical="center" wrapText="1"/>
      <protection/>
    </xf>
    <xf numFmtId="0" fontId="63" fillId="0" borderId="3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171" fontId="6" fillId="32" borderId="35" xfId="254" applyNumberFormat="1" applyFont="1" applyFill="1" applyBorder="1" applyAlignment="1">
      <alignment vertical="center"/>
      <protection/>
    </xf>
    <xf numFmtId="171" fontId="6" fillId="32" borderId="27" xfId="254" applyNumberFormat="1" applyFont="1" applyFill="1" applyBorder="1" applyAlignment="1">
      <alignment vertical="center"/>
      <protection/>
    </xf>
    <xf numFmtId="0" fontId="8" fillId="0" borderId="0" xfId="312" applyFont="1" applyFill="1" applyBorder="1" applyAlignment="1">
      <alignment horizontal="left" vertical="center" wrapText="1"/>
      <protection/>
    </xf>
    <xf numFmtId="0" fontId="7" fillId="0" borderId="0" xfId="254" applyFont="1" applyBorder="1" applyAlignment="1">
      <alignment horizontal="left" vertical="center" wrapText="1"/>
      <protection/>
    </xf>
    <xf numFmtId="0" fontId="63" fillId="0" borderId="0" xfId="0" applyFont="1" applyBorder="1" applyAlignment="1">
      <alignment vertical="center" wrapText="1"/>
    </xf>
    <xf numFmtId="0" fontId="11" fillId="32" borderId="35" xfId="312" applyFont="1" applyFill="1" applyBorder="1" applyAlignment="1">
      <alignment horizontal="center" vertical="center" wrapText="1"/>
      <protection/>
    </xf>
    <xf numFmtId="0" fontId="63" fillId="32" borderId="35" xfId="0" applyFont="1" applyFill="1" applyBorder="1" applyAlignment="1">
      <alignment horizontal="center" vertical="center" wrapText="1"/>
    </xf>
    <xf numFmtId="0" fontId="63" fillId="32" borderId="27" xfId="0" applyFont="1" applyFill="1" applyBorder="1" applyAlignment="1">
      <alignment horizontal="center" vertical="center" wrapText="1"/>
    </xf>
    <xf numFmtId="188" fontId="6" fillId="32" borderId="28" xfId="313" applyNumberFormat="1" applyFont="1" applyFill="1" applyBorder="1" applyAlignment="1">
      <alignment vertical="center"/>
      <protection/>
    </xf>
    <xf numFmtId="188" fontId="8" fillId="32" borderId="28" xfId="313" applyNumberFormat="1" applyFont="1" applyFill="1" applyBorder="1" applyAlignment="1">
      <alignment vertical="center"/>
      <protection/>
    </xf>
    <xf numFmtId="188" fontId="8" fillId="32" borderId="33" xfId="313" applyNumberFormat="1" applyFont="1" applyFill="1" applyBorder="1" applyAlignment="1">
      <alignment vertical="center"/>
      <protection/>
    </xf>
    <xf numFmtId="188" fontId="8" fillId="32" borderId="34" xfId="313" applyNumberFormat="1" applyFont="1" applyFill="1" applyBorder="1" applyAlignment="1">
      <alignment vertical="center"/>
      <protection/>
    </xf>
    <xf numFmtId="188" fontId="8" fillId="32" borderId="29" xfId="313" applyNumberFormat="1" applyFont="1" applyFill="1" applyBorder="1" applyAlignment="1">
      <alignment vertical="center"/>
      <protection/>
    </xf>
  </cellXfs>
  <cellStyles count="3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 2" xfId="20"/>
    <cellStyle name="20% - Énfasis1 3" xfId="21"/>
    <cellStyle name="20% - Énfasis2 2" xfId="22"/>
    <cellStyle name="20% - Énfasis2 3" xfId="23"/>
    <cellStyle name="20% - Énfasis3 2" xfId="24"/>
    <cellStyle name="20% - Énfasis3 3" xfId="25"/>
    <cellStyle name="20% - Énfasis4 2" xfId="26"/>
    <cellStyle name="20% - Énfasis4 3" xfId="27"/>
    <cellStyle name="20% - Énfasis5 2" xfId="28"/>
    <cellStyle name="20% - Énfasis6 2" xfId="29"/>
    <cellStyle name="20% - Énfasis6 3" xfId="30"/>
    <cellStyle name="40% - Énfasis1 2" xfId="31"/>
    <cellStyle name="40% - Énfasis1 3" xfId="32"/>
    <cellStyle name="40% - Énfasis2 2" xfId="33"/>
    <cellStyle name="40% - Énfasis3 2" xfId="34"/>
    <cellStyle name="40% - Énfasis3 3" xfId="35"/>
    <cellStyle name="40% - Énfasis4 2" xfId="36"/>
    <cellStyle name="40% - Énfasis4 3" xfId="37"/>
    <cellStyle name="40% - Énfasis5 2" xfId="38"/>
    <cellStyle name="40% - Énfasis5 3" xfId="39"/>
    <cellStyle name="40% - Énfasis6 2" xfId="40"/>
    <cellStyle name="40% - Énfasis6 3" xfId="41"/>
    <cellStyle name="60% - Énfasis1 2" xfId="42"/>
    <cellStyle name="60% - Énfasis1 3" xfId="43"/>
    <cellStyle name="60% - Énfasis2 2" xfId="44"/>
    <cellStyle name="60% - Énfasis2 3" xfId="45"/>
    <cellStyle name="60% - Énfasis3 2" xfId="46"/>
    <cellStyle name="60% - Énfasis3 3" xfId="47"/>
    <cellStyle name="60% - Énfasis4 2" xfId="48"/>
    <cellStyle name="60% - Énfasis4 3" xfId="49"/>
    <cellStyle name="60% - Énfasis5 2" xfId="50"/>
    <cellStyle name="60% - Énfasis5 3" xfId="51"/>
    <cellStyle name="60% - Énfasis6 2" xfId="52"/>
    <cellStyle name="60% - Énfasis6 3" xfId="53"/>
    <cellStyle name="Buena 2" xfId="54"/>
    <cellStyle name="Buena 3" xfId="55"/>
    <cellStyle name="Cabecera 1" xfId="56"/>
    <cellStyle name="Cabecera 1 2" xfId="57"/>
    <cellStyle name="Cabecera 1 2 2" xfId="58"/>
    <cellStyle name="Cabecera 1 3" xfId="59"/>
    <cellStyle name="Cabecera 1 3 2" xfId="60"/>
    <cellStyle name="Cabecera 1_Bol_122007" xfId="61"/>
    <cellStyle name="Cabecera 2" xfId="62"/>
    <cellStyle name="Cabecera 2 2" xfId="63"/>
    <cellStyle name="Cabecera 2 2 2" xfId="64"/>
    <cellStyle name="Cabecera 2 3" xfId="65"/>
    <cellStyle name="Cabecera 2 3 2" xfId="66"/>
    <cellStyle name="Cabecera 2_Bol_122007" xfId="67"/>
    <cellStyle name="Cálculo 2" xfId="68"/>
    <cellStyle name="Cálculo 3" xfId="69"/>
    <cellStyle name="Cambiar to&amp;do" xfId="70"/>
    <cellStyle name="Celda de comprobación 2" xfId="71"/>
    <cellStyle name="Celda vinculada 2" xfId="72"/>
    <cellStyle name="Celda vinculada 3" xfId="73"/>
    <cellStyle name="Date" xfId="74"/>
    <cellStyle name="Diseño" xfId="75"/>
    <cellStyle name="Encabezado 4 2" xfId="76"/>
    <cellStyle name="Encabezado 4 3" xfId="77"/>
    <cellStyle name="Énfasis1 2" xfId="78"/>
    <cellStyle name="Énfasis1 3" xfId="79"/>
    <cellStyle name="Énfasis2 2" xfId="80"/>
    <cellStyle name="Énfasis2 3" xfId="81"/>
    <cellStyle name="Énfasis3 2" xfId="82"/>
    <cellStyle name="Énfasis3 3" xfId="83"/>
    <cellStyle name="Énfasis4 2" xfId="84"/>
    <cellStyle name="Énfasis4 3" xfId="85"/>
    <cellStyle name="Énfasis5 2" xfId="86"/>
    <cellStyle name="Énfasis6 2" xfId="87"/>
    <cellStyle name="Énfasis6 3" xfId="88"/>
    <cellStyle name="Entrada 2" xfId="89"/>
    <cellStyle name="Entrada 3" xfId="90"/>
    <cellStyle name="Euro" xfId="91"/>
    <cellStyle name="Euro 2" xfId="92"/>
    <cellStyle name="Euro 2 2" xfId="93"/>
    <cellStyle name="Euro 3" xfId="94"/>
    <cellStyle name="Euro 4" xfId="95"/>
    <cellStyle name="Euro 5" xfId="96"/>
    <cellStyle name="Euro 6" xfId="97"/>
    <cellStyle name="Euro 7" xfId="98"/>
    <cellStyle name="Euro 8" xfId="99"/>
    <cellStyle name="Euro 9" xfId="100"/>
    <cellStyle name="Euro_Compendio 2008 V" xfId="101"/>
    <cellStyle name="F2" xfId="102"/>
    <cellStyle name="F2 2" xfId="103"/>
    <cellStyle name="F3" xfId="104"/>
    <cellStyle name="F3 2" xfId="105"/>
    <cellStyle name="F4" xfId="106"/>
    <cellStyle name="F4 2" xfId="107"/>
    <cellStyle name="F5" xfId="108"/>
    <cellStyle name="F5 2" xfId="109"/>
    <cellStyle name="F6" xfId="110"/>
    <cellStyle name="F6 2" xfId="111"/>
    <cellStyle name="F7" xfId="112"/>
    <cellStyle name="F7 2" xfId="113"/>
    <cellStyle name="F8" xfId="114"/>
    <cellStyle name="F8 2" xfId="115"/>
    <cellStyle name="Fecha" xfId="116"/>
    <cellStyle name="Fecha 2" xfId="117"/>
    <cellStyle name="Fecha 3" xfId="118"/>
    <cellStyle name="Fecha_Bol_122007" xfId="119"/>
    <cellStyle name="Fechas" xfId="120"/>
    <cellStyle name="Fechas 10" xfId="121"/>
    <cellStyle name="Fechas 2" xfId="122"/>
    <cellStyle name="Fechas 3" xfId="123"/>
    <cellStyle name="Fechas 4" xfId="124"/>
    <cellStyle name="Fechas 5" xfId="125"/>
    <cellStyle name="Fechas 6" xfId="126"/>
    <cellStyle name="Fechas 7" xfId="127"/>
    <cellStyle name="Fechas 8" xfId="128"/>
    <cellStyle name="Fechas 9" xfId="129"/>
    <cellStyle name="Fechas_Aportes Voluntarios - Julio 2010" xfId="130"/>
    <cellStyle name="Fijo" xfId="131"/>
    <cellStyle name="Fijo 2" xfId="132"/>
    <cellStyle name="Fijo 3" xfId="133"/>
    <cellStyle name="Fijo_Bol_122007" xfId="134"/>
    <cellStyle name="Fixed" xfId="135"/>
    <cellStyle name="Fixed 2" xfId="136"/>
    <cellStyle name="Fixed 2 2" xfId="137"/>
    <cellStyle name="Fixed 3" xfId="138"/>
    <cellStyle name="Fixed 4" xfId="139"/>
    <cellStyle name="Fixed 5" xfId="140"/>
    <cellStyle name="Fixed_CA-Infraes" xfId="141"/>
    <cellStyle name="HEADING1" xfId="142"/>
    <cellStyle name="Heading1 2" xfId="143"/>
    <cellStyle name="HEADING2" xfId="144"/>
    <cellStyle name="Heading2 2" xfId="145"/>
    <cellStyle name="Hipervínculo 2 2" xfId="146"/>
    <cellStyle name="Hipervínculo 4" xfId="147"/>
    <cellStyle name="Incorrecto 2" xfId="148"/>
    <cellStyle name="Incorrecto 3" xfId="149"/>
    <cellStyle name="Millares [0] 2" xfId="150"/>
    <cellStyle name="Millares [0] 3" xfId="151"/>
    <cellStyle name="Millares [0] 4" xfId="152"/>
    <cellStyle name="Millares [0] 5" xfId="153"/>
    <cellStyle name="Millares [0] 6" xfId="154"/>
    <cellStyle name="Millares [0] 7" xfId="155"/>
    <cellStyle name="Millares [0] 8" xfId="156"/>
    <cellStyle name="Millares 10" xfId="157"/>
    <cellStyle name="Millares 11" xfId="158"/>
    <cellStyle name="Millares 12" xfId="159"/>
    <cellStyle name="Millares 12 2" xfId="160"/>
    <cellStyle name="Millares 13" xfId="161"/>
    <cellStyle name="Millares 14" xfId="162"/>
    <cellStyle name="Millares 15" xfId="163"/>
    <cellStyle name="Millares 16" xfId="164"/>
    <cellStyle name="Millares 2" xfId="165"/>
    <cellStyle name="Millares 2 10" xfId="166"/>
    <cellStyle name="Millares 2 11" xfId="167"/>
    <cellStyle name="Millares 2 11 2" xfId="168"/>
    <cellStyle name="Millares 2 2" xfId="169"/>
    <cellStyle name="Millares 2 2 2" xfId="170"/>
    <cellStyle name="Millares 2 2 2 2" xfId="171"/>
    <cellStyle name="Millares 2 2 2 3" xfId="172"/>
    <cellStyle name="Millares 2 2 3" xfId="173"/>
    <cellStyle name="Millares 2 2 4" xfId="174"/>
    <cellStyle name="Millares 2 2 4 2" xfId="175"/>
    <cellStyle name="Millares 2 2 4 2 2" xfId="176"/>
    <cellStyle name="Millares 2 2 4_Hoja1" xfId="177"/>
    <cellStyle name="Millares 2 2 5" xfId="178"/>
    <cellStyle name="Millares 2 2 6" xfId="179"/>
    <cellStyle name="Millares 2 2 7" xfId="180"/>
    <cellStyle name="Millares 2 2 8" xfId="181"/>
    <cellStyle name="Millares 2 2_03" xfId="182"/>
    <cellStyle name="Millares 2 3" xfId="183"/>
    <cellStyle name="Millares 2 3 2" xfId="184"/>
    <cellStyle name="Millares 2 3 2 2" xfId="185"/>
    <cellStyle name="Millares 2 3 2 2 2" xfId="186"/>
    <cellStyle name="Millares 2 3 2 3" xfId="187"/>
    <cellStyle name="Millares 2 3 2_Hoja1" xfId="188"/>
    <cellStyle name="Millares 2 3 3" xfId="189"/>
    <cellStyle name="Millares 2 3 3 2" xfId="190"/>
    <cellStyle name="Millares 2 3 4" xfId="191"/>
    <cellStyle name="Millares 2 3 5" xfId="192"/>
    <cellStyle name="Millares 2 3_BG Fondos" xfId="193"/>
    <cellStyle name="Millares 2 4" xfId="194"/>
    <cellStyle name="Millares 2 4 2" xfId="195"/>
    <cellStyle name="Millares 2 4 2 2" xfId="196"/>
    <cellStyle name="Millares 2 4_Hoja1" xfId="197"/>
    <cellStyle name="Millares 2 5" xfId="198"/>
    <cellStyle name="Millares 2 5 2" xfId="199"/>
    <cellStyle name="Millares 2 6" xfId="200"/>
    <cellStyle name="Millares 2 7" xfId="201"/>
    <cellStyle name="Millares 2 8" xfId="202"/>
    <cellStyle name="Millares 2 9" xfId="203"/>
    <cellStyle name="Millares 2_Bol_0411(corregido emisor inst)" xfId="204"/>
    <cellStyle name="Millares 3 2" xfId="205"/>
    <cellStyle name="Millares 3 2 2" xfId="206"/>
    <cellStyle name="Millares 3 2 2 2" xfId="207"/>
    <cellStyle name="Millares 3 2 3" xfId="208"/>
    <cellStyle name="Millares 3 2_Hoja1" xfId="209"/>
    <cellStyle name="Millares 4 2" xfId="210"/>
    <cellStyle name="Millares 4 2 2" xfId="211"/>
    <cellStyle name="Millares 4 2 2 2" xfId="212"/>
    <cellStyle name="Millares 4 2 3" xfId="213"/>
    <cellStyle name="Millares 4 2_Hoja1" xfId="214"/>
    <cellStyle name="Millares 5" xfId="215"/>
    <cellStyle name="Millares 5 2" xfId="216"/>
    <cellStyle name="Millares 5 2 2" xfId="217"/>
    <cellStyle name="Millares 5 2 2 2" xfId="218"/>
    <cellStyle name="Millares 5 2 3" xfId="219"/>
    <cellStyle name="Millares 5 2_Hoja1" xfId="220"/>
    <cellStyle name="Millares 5 3" xfId="221"/>
    <cellStyle name="Millares 5 3 2" xfId="222"/>
    <cellStyle name="Millares 5 4" xfId="223"/>
    <cellStyle name="Millares 5_Bol_0411(corregido emisor inst)" xfId="224"/>
    <cellStyle name="Millares 6" xfId="225"/>
    <cellStyle name="Millares 6 2" xfId="226"/>
    <cellStyle name="Millares 7" xfId="227"/>
    <cellStyle name="Millares 8" xfId="228"/>
    <cellStyle name="Millares 9" xfId="229"/>
    <cellStyle name="Millares Sangría" xfId="230"/>
    <cellStyle name="Millares Sangría 1" xfId="231"/>
    <cellStyle name="Moneda 2" xfId="232"/>
    <cellStyle name="Moneda 2 2" xfId="233"/>
    <cellStyle name="Moneda 2 2 2" xfId="234"/>
    <cellStyle name="Moneda 2_Hoja1" xfId="235"/>
    <cellStyle name="Moneda 3" xfId="236"/>
    <cellStyle name="Monetario0" xfId="237"/>
    <cellStyle name="Neutral 2" xfId="238"/>
    <cellStyle name="Neutral 3" xfId="239"/>
    <cellStyle name="Normal 10" xfId="240"/>
    <cellStyle name="Normal 11" xfId="241"/>
    <cellStyle name="Normal 12" xfId="242"/>
    <cellStyle name="Normal 13" xfId="243"/>
    <cellStyle name="Normal 14" xfId="244"/>
    <cellStyle name="Normal 15" xfId="245"/>
    <cellStyle name="Normal 15 2" xfId="246"/>
    <cellStyle name="Normal 16" xfId="247"/>
    <cellStyle name="Normal 17" xfId="248"/>
    <cellStyle name="Normal 17 2" xfId="249"/>
    <cellStyle name="Normal 18" xfId="250"/>
    <cellStyle name="Normal 18 2" xfId="251"/>
    <cellStyle name="Normal 19" xfId="252"/>
    <cellStyle name="Normal 19 2" xfId="253"/>
    <cellStyle name="Normal 2" xfId="254"/>
    <cellStyle name="Normal 2 2" xfId="255"/>
    <cellStyle name="Normal 2 2 2" xfId="256"/>
    <cellStyle name="Normal 2 2 3" xfId="257"/>
    <cellStyle name="Normal 2 2_Sol Tra Pres" xfId="258"/>
    <cellStyle name="Normal 2 3" xfId="259"/>
    <cellStyle name="Normal 2 4" xfId="260"/>
    <cellStyle name="Normal 2 4 2" xfId="261"/>
    <cellStyle name="Normal 2 4 2 2" xfId="262"/>
    <cellStyle name="Normal 2 4_Hoja1" xfId="263"/>
    <cellStyle name="Normal 2 5" xfId="264"/>
    <cellStyle name="Normal 2 6" xfId="265"/>
    <cellStyle name="Normal 2 7" xfId="266"/>
    <cellStyle name="Normal 2 8" xfId="267"/>
    <cellStyle name="Normal 2 9" xfId="268"/>
    <cellStyle name="Normal 2_Aportes Voluntarios - Julio 2010" xfId="269"/>
    <cellStyle name="Normal 20" xfId="270"/>
    <cellStyle name="Normal 20 2" xfId="271"/>
    <cellStyle name="Normal 21" xfId="272"/>
    <cellStyle name="Normal 21 2" xfId="273"/>
    <cellStyle name="Normal 22" xfId="274"/>
    <cellStyle name="Normal 22 2" xfId="275"/>
    <cellStyle name="Normal 23" xfId="276"/>
    <cellStyle name="Normal 23 2" xfId="277"/>
    <cellStyle name="Normal 24" xfId="278"/>
    <cellStyle name="Normal 24 2" xfId="279"/>
    <cellStyle name="Normal 25" xfId="280"/>
    <cellStyle name="Normal 26" xfId="281"/>
    <cellStyle name="Normal 27" xfId="282"/>
    <cellStyle name="Normal 28" xfId="283"/>
    <cellStyle name="Normal 29" xfId="284"/>
    <cellStyle name="Normal 3" xfId="285"/>
    <cellStyle name="Normal 3 2" xfId="286"/>
    <cellStyle name="Normal 3 2 2" xfId="287"/>
    <cellStyle name="Normal 3 3" xfId="288"/>
    <cellStyle name="Normal 3 4" xfId="289"/>
    <cellStyle name="Normal 3_Aportes Voluntarios - Julio 2010" xfId="290"/>
    <cellStyle name="Normal 30" xfId="291"/>
    <cellStyle name="Normal 31" xfId="292"/>
    <cellStyle name="Normal 32" xfId="293"/>
    <cellStyle name="Normal 4 2" xfId="294"/>
    <cellStyle name="Normal 4 2 2" xfId="295"/>
    <cellStyle name="Normal 4 3" xfId="296"/>
    <cellStyle name="Normal 4_Formato nuevos cuadros" xfId="297"/>
    <cellStyle name="Normal 5 2" xfId="298"/>
    <cellStyle name="Normal 5 3" xfId="299"/>
    <cellStyle name="Normal 6" xfId="300"/>
    <cellStyle name="Normal 6 2" xfId="301"/>
    <cellStyle name="Normal 6 2 2" xfId="302"/>
    <cellStyle name="Normal 6_Hoja1" xfId="303"/>
    <cellStyle name="Normal 7" xfId="304"/>
    <cellStyle name="Normal 7 2" xfId="305"/>
    <cellStyle name="Normal 7 2 2" xfId="306"/>
    <cellStyle name="Normal 7 2 3" xfId="307"/>
    <cellStyle name="Normal 7 3" xfId="308"/>
    <cellStyle name="Normal 7_Hoja1" xfId="309"/>
    <cellStyle name="Normal 8" xfId="310"/>
    <cellStyle name="Normal 9" xfId="311"/>
    <cellStyle name="Normal_PAG_01" xfId="312"/>
    <cellStyle name="Normal_PAG_02" xfId="313"/>
    <cellStyle name="Notas 2" xfId="314"/>
    <cellStyle name="Notas 2 2" xfId="315"/>
    <cellStyle name="Original" xfId="316"/>
    <cellStyle name="Original 2" xfId="317"/>
    <cellStyle name="Original 3" xfId="318"/>
    <cellStyle name="Porcentaje 2" xfId="319"/>
    <cellStyle name="Porcentaje 2 2" xfId="320"/>
    <cellStyle name="Porcentaje 3" xfId="321"/>
    <cellStyle name="Porcentaje 3 2" xfId="322"/>
    <cellStyle name="Porcentaje 3 3" xfId="323"/>
    <cellStyle name="Porcentaje 4" xfId="324"/>
    <cellStyle name="Porcentaje 5" xfId="325"/>
    <cellStyle name="Porcentual 10" xfId="326"/>
    <cellStyle name="Porcentual 2" xfId="327"/>
    <cellStyle name="Porcentual 2 2" xfId="328"/>
    <cellStyle name="Porcentual 2 3" xfId="329"/>
    <cellStyle name="Porcentual 2 4" xfId="330"/>
    <cellStyle name="Porcentual 2 4 2" xfId="331"/>
    <cellStyle name="Porcentual 2 5" xfId="332"/>
    <cellStyle name="Porcentual 2 6" xfId="333"/>
    <cellStyle name="Porcentual 2 7" xfId="334"/>
    <cellStyle name="Porcentual 2 8" xfId="335"/>
    <cellStyle name="Porcentual 3 2" xfId="336"/>
    <cellStyle name="Porcentual 4 2" xfId="337"/>
    <cellStyle name="Porcentual 4 3" xfId="338"/>
    <cellStyle name="Porcentual 5" xfId="339"/>
    <cellStyle name="Porcentual 5 2" xfId="340"/>
    <cellStyle name="Porcentual 5 2 2" xfId="341"/>
    <cellStyle name="Porcentual 6" xfId="342"/>
    <cellStyle name="Porcentual 7" xfId="343"/>
    <cellStyle name="Porcentual 8" xfId="344"/>
    <cellStyle name="Porcentual 9" xfId="345"/>
    <cellStyle name="Punto0" xfId="346"/>
    <cellStyle name="Salida 2" xfId="347"/>
    <cellStyle name="Salida 3" xfId="348"/>
    <cellStyle name="Texto de advertencia 2" xfId="349"/>
    <cellStyle name="Texto explicativo 2" xfId="350"/>
    <cellStyle name="Título 1 2" xfId="351"/>
    <cellStyle name="Título 1 3" xfId="352"/>
    <cellStyle name="Título 2 2" xfId="353"/>
    <cellStyle name="Título 2 3" xfId="354"/>
    <cellStyle name="Título 3 2" xfId="355"/>
    <cellStyle name="Título 3 3" xfId="356"/>
    <cellStyle name="Título 4" xfId="357"/>
    <cellStyle name="Título 5" xfId="358"/>
    <cellStyle name="Total 10" xfId="359"/>
    <cellStyle name="Total 10 2" xfId="360"/>
    <cellStyle name="Total 2 2" xfId="361"/>
    <cellStyle name="Total 2 3" xfId="362"/>
    <cellStyle name="Total 3 2" xfId="363"/>
    <cellStyle name="Total 3 2 2" xfId="364"/>
    <cellStyle name="Total 4" xfId="365"/>
    <cellStyle name="Total 5" xfId="366"/>
    <cellStyle name="Total 6" xfId="367"/>
    <cellStyle name="Total 7" xfId="368"/>
    <cellStyle name="Total 8" xfId="369"/>
    <cellStyle name="Total 9" xfId="370"/>
    <cellStyle name="Normal_Bol_Propuesto_Cap" xfId="371"/>
    <cellStyle name="Hipervínculo" xfId="372"/>
    <cellStyle name="Millares" xfId="373"/>
    <cellStyle name="Porcentaje" xfId="3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sbs.gob.pe\Documentos%20Boris\Mensual\2001\Bol_012001\BolMen_Retir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eco\ASAP\SPP\Boletines\Boletin%20Mensual\2017\Bol0617\Bol06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Files_Esteco\D\2009\03\FP-00009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.sbs.gob.pe\WINDOWS\Temporary%20Internet%20Files\OLK62A1\Libro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  <sheetName val="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  <sheetName val="VC_Shar"/>
      <sheetName val="IECM1601"/>
      <sheetName val="PAG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EST. FINANC - RAT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  <sheetName val="g1"/>
      <sheetName val="C2 pr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  <sheetName val="Sol-Tras"/>
      <sheetName val="CAXEmisor"/>
    </sheetNames>
    <sheetDataSet>
      <sheetData sheetId="0" refreshError="1"/>
      <sheetData sheetId="1" refreshError="1"/>
      <sheetData sheetId="2" refreshError="1"/>
      <sheetData sheetId="3" refreshError="1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9" refreshError="1"/>
      <sheetData sheetId="10" refreshError="1"/>
      <sheetData sheetId="11" refreshError="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2" refreshError="1"/>
      <sheetData sheetId="13" refreshError="1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4" refreshError="1"/>
      <sheetData sheetId="15" refreshError="1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15"/>
  <sheetViews>
    <sheetView zoomScale="120" zoomScaleNormal="120" workbookViewId="0" topLeftCell="A1">
      <selection activeCell="C34" sqref="C34"/>
    </sheetView>
  </sheetViews>
  <sheetFormatPr defaultColWidth="11.421875" defaultRowHeight="15"/>
  <cols>
    <col min="1" max="1" width="5.57421875" style="41" customWidth="1"/>
    <col min="2" max="2" width="2.421875" style="41" customWidth="1"/>
    <col min="3" max="3" width="125.7109375" style="41" customWidth="1"/>
    <col min="4" max="16384" width="11.421875" style="41" customWidth="1"/>
  </cols>
  <sheetData>
    <row r="7" spans="1:3" ht="14.25" thickBot="1">
      <c r="A7" s="40"/>
      <c r="B7" s="40"/>
      <c r="C7" s="40"/>
    </row>
    <row r="8" spans="1:3" ht="15">
      <c r="A8" s="42"/>
      <c r="B8" s="42"/>
      <c r="C8" s="42"/>
    </row>
    <row r="9" spans="1:3" ht="17.25">
      <c r="A9" s="43" t="s">
        <v>35</v>
      </c>
      <c r="B9" s="44"/>
      <c r="C9" s="42"/>
    </row>
    <row r="10" spans="1:3" ht="15">
      <c r="A10" s="45"/>
      <c r="B10" s="45"/>
      <c r="C10" s="46"/>
    </row>
    <row r="11" spans="1:3" ht="15">
      <c r="A11" s="47"/>
      <c r="B11" s="48" t="s">
        <v>33</v>
      </c>
      <c r="C11" s="54" t="str">
        <f>+'Retiros 25%|AFP-Sexo-Edad'!A2</f>
        <v>Número de Afiliados que Retiraron hasta el 25% de su Cuenta Individual de Capitalización para la compra de Primer Inmueble según según AFP, Finalidad y Rango de Edad</v>
      </c>
    </row>
    <row r="12" spans="1:3" ht="15">
      <c r="A12" s="47"/>
      <c r="B12" s="48" t="s">
        <v>33</v>
      </c>
      <c r="C12" s="54" t="str">
        <f>+'Retiros25%| Evol Num'!A2</f>
        <v>Flujo mensual de Afiliados que Retiraron hasta el 25% de su Cuenta Individual de Capitalización para la Compra de Primer Inmueble según AFP y Finalidad</v>
      </c>
    </row>
    <row r="13" spans="1:3" ht="15">
      <c r="A13" s="47"/>
      <c r="B13" s="48" t="s">
        <v>33</v>
      </c>
      <c r="C13" s="54" t="str">
        <f>+'Retiros25%| Monto'!A2</f>
        <v>Monto mensual de Retiros de las Cuentas Individuales de Capitalización para la compra de Primer Inmueble según AFP y Finalidad</v>
      </c>
    </row>
    <row r="14" spans="1:3" ht="16.5">
      <c r="A14" s="47"/>
      <c r="B14" s="48" t="s">
        <v>33</v>
      </c>
      <c r="C14" s="55" t="s">
        <v>34</v>
      </c>
    </row>
    <row r="15" spans="1:3" ht="14.25" thickBot="1">
      <c r="A15" s="49"/>
      <c r="B15" s="50"/>
      <c r="C15" s="49"/>
    </row>
    <row r="21" ht="23.25" customHeight="1"/>
    <row r="22" ht="12.7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7.5" customHeight="1"/>
  </sheetData>
  <hyperlinks>
    <hyperlink ref="C11" location="'Retiros 25%|AFP-Sexo-Edad r'!A1" display="'Retiros 25%|AFP-Sexo-Edad r'!A1"/>
    <hyperlink ref="C12" location="'Retiros25%| Evol Num'!A1" display="'Retiros25%| Evol Num'!A1"/>
    <hyperlink ref="C13" location="'Retiros25%| Monto'!A1" display="'Retiros25%| Monto'!A1"/>
    <hyperlink ref="C14" r:id="rId1" display="Glosario de términos sobre jubilació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9"/>
  <sheetViews>
    <sheetView zoomScale="115" zoomScaleNormal="115" workbookViewId="0" topLeftCell="A1">
      <selection activeCell="B28" sqref="B28"/>
    </sheetView>
  </sheetViews>
  <sheetFormatPr defaultColWidth="11.421875" defaultRowHeight="15"/>
  <cols>
    <col min="1" max="1" width="1.7109375" style="56" customWidth="1"/>
    <col min="2" max="2" width="24.421875" style="56" customWidth="1"/>
    <col min="3" max="13" width="9.28125" style="56" customWidth="1"/>
    <col min="14" max="14" width="8.8515625" style="56" customWidth="1"/>
    <col min="15" max="16" width="10.7109375" style="56" customWidth="1"/>
    <col min="17" max="16384" width="11.421875" style="56" customWidth="1"/>
  </cols>
  <sheetData>
    <row r="1" ht="16.5">
      <c r="B1" s="57" t="s">
        <v>39</v>
      </c>
    </row>
    <row r="2" spans="1:16" s="14" customFormat="1" ht="55.5" customHeight="1">
      <c r="A2" s="1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s="14" customFormat="1" ht="16.5">
      <c r="A3" s="3">
        <v>44286</v>
      </c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14" customFormat="1" ht="13.5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s="14" customFormat="1" ht="12.75" customHeight="1">
      <c r="A5" s="125" t="s">
        <v>26</v>
      </c>
      <c r="B5" s="126"/>
      <c r="C5" s="58" t="s">
        <v>40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123" t="s">
        <v>4</v>
      </c>
      <c r="O5" s="18" t="s">
        <v>5</v>
      </c>
      <c r="P5" s="18" t="s">
        <v>5</v>
      </c>
    </row>
    <row r="6" spans="1:16" s="14" customFormat="1" ht="12.75">
      <c r="A6" s="127"/>
      <c r="B6" s="127"/>
      <c r="C6" s="19" t="s">
        <v>6</v>
      </c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20" t="s">
        <v>15</v>
      </c>
      <c r="M6" s="20" t="s">
        <v>16</v>
      </c>
      <c r="N6" s="124"/>
      <c r="O6" s="21" t="s">
        <v>17</v>
      </c>
      <c r="P6" s="21" t="s">
        <v>18</v>
      </c>
    </row>
    <row r="7" spans="1:17" s="14" customFormat="1" ht="12.75">
      <c r="A7" s="72" t="s">
        <v>0</v>
      </c>
      <c r="B7" s="96"/>
      <c r="C7" s="97">
        <f>+C9+C8</f>
        <v>0</v>
      </c>
      <c r="D7" s="97">
        <f aca="true" t="shared" si="0" ref="D7:M7">+D9+D8</f>
        <v>136</v>
      </c>
      <c r="E7" s="97">
        <f t="shared" si="0"/>
        <v>1474</v>
      </c>
      <c r="F7" s="97">
        <f t="shared" si="0"/>
        <v>1560</v>
      </c>
      <c r="G7" s="97">
        <f t="shared" si="0"/>
        <v>1117</v>
      </c>
      <c r="H7" s="97">
        <f t="shared" si="0"/>
        <v>709</v>
      </c>
      <c r="I7" s="97">
        <f t="shared" si="0"/>
        <v>342</v>
      </c>
      <c r="J7" s="97">
        <f t="shared" si="0"/>
        <v>139</v>
      </c>
      <c r="K7" s="97">
        <f t="shared" si="0"/>
        <v>68</v>
      </c>
      <c r="L7" s="97">
        <f t="shared" si="0"/>
        <v>14</v>
      </c>
      <c r="M7" s="97">
        <f t="shared" si="0"/>
        <v>3</v>
      </c>
      <c r="N7" s="97">
        <f>+N9+N8</f>
        <v>5562</v>
      </c>
      <c r="O7" s="98">
        <f>+N7/$N$7</f>
        <v>1</v>
      </c>
      <c r="P7" s="98">
        <f>+N7/$N$19</f>
        <v>0.0545620420055131</v>
      </c>
      <c r="Q7" s="22"/>
    </row>
    <row r="8" spans="1:29" s="14" customFormat="1" ht="12.75">
      <c r="A8" s="99"/>
      <c r="B8" s="53" t="s">
        <v>23</v>
      </c>
      <c r="C8" s="88">
        <v>0</v>
      </c>
      <c r="D8" s="88">
        <v>20</v>
      </c>
      <c r="E8" s="88">
        <v>381</v>
      </c>
      <c r="F8" s="88">
        <v>654</v>
      </c>
      <c r="G8" s="88">
        <v>674</v>
      </c>
      <c r="H8" s="88">
        <v>466</v>
      </c>
      <c r="I8" s="88">
        <v>214</v>
      </c>
      <c r="J8" s="88">
        <v>85</v>
      </c>
      <c r="K8" s="88">
        <v>40</v>
      </c>
      <c r="L8" s="88">
        <v>9</v>
      </c>
      <c r="M8" s="88">
        <v>2</v>
      </c>
      <c r="N8" s="88">
        <v>2545</v>
      </c>
      <c r="O8" s="100">
        <f aca="true" t="shared" si="1" ref="O8:O9">+N8/$N$7</f>
        <v>0.457569219705142</v>
      </c>
      <c r="P8" s="88"/>
      <c r="Q8" s="22"/>
      <c r="AC8" s="23"/>
    </row>
    <row r="9" spans="1:17" s="14" customFormat="1" ht="12.75">
      <c r="A9" s="75"/>
      <c r="B9" s="101" t="s">
        <v>24</v>
      </c>
      <c r="C9" s="91">
        <v>0</v>
      </c>
      <c r="D9" s="91">
        <v>116</v>
      </c>
      <c r="E9" s="91">
        <v>1093</v>
      </c>
      <c r="F9" s="91">
        <v>906</v>
      </c>
      <c r="G9" s="91">
        <v>443</v>
      </c>
      <c r="H9" s="91">
        <v>243</v>
      </c>
      <c r="I9" s="91">
        <v>128</v>
      </c>
      <c r="J9" s="91">
        <v>54</v>
      </c>
      <c r="K9" s="91">
        <v>28</v>
      </c>
      <c r="L9" s="91">
        <v>5</v>
      </c>
      <c r="M9" s="91">
        <v>1</v>
      </c>
      <c r="N9" s="91">
        <v>3017</v>
      </c>
      <c r="O9" s="102">
        <f t="shared" si="1"/>
        <v>0.5424307802948579</v>
      </c>
      <c r="P9" s="91"/>
      <c r="Q9" s="22"/>
    </row>
    <row r="10" spans="1:17" s="14" customFormat="1" ht="12.75">
      <c r="A10" s="72" t="s">
        <v>1</v>
      </c>
      <c r="B10" s="72"/>
      <c r="C10" s="97">
        <f>+C12+C11</f>
        <v>0</v>
      </c>
      <c r="D10" s="97">
        <f aca="true" t="shared" si="2" ref="D10:M10">+D12+D11</f>
        <v>44</v>
      </c>
      <c r="E10" s="97">
        <f t="shared" si="2"/>
        <v>1585</v>
      </c>
      <c r="F10" s="97">
        <f t="shared" si="2"/>
        <v>5685</v>
      </c>
      <c r="G10" s="97">
        <f t="shared" si="2"/>
        <v>8818</v>
      </c>
      <c r="H10" s="97">
        <f t="shared" si="2"/>
        <v>8202</v>
      </c>
      <c r="I10" s="97">
        <f t="shared" si="2"/>
        <v>5545</v>
      </c>
      <c r="J10" s="97">
        <f t="shared" si="2"/>
        <v>3342</v>
      </c>
      <c r="K10" s="97">
        <f t="shared" si="2"/>
        <v>1757</v>
      </c>
      <c r="L10" s="97">
        <f t="shared" si="2"/>
        <v>571</v>
      </c>
      <c r="M10" s="97">
        <f t="shared" si="2"/>
        <v>17</v>
      </c>
      <c r="N10" s="97">
        <f>+N12+N11</f>
        <v>35566</v>
      </c>
      <c r="O10" s="98">
        <f>+N10/$N$10</f>
        <v>1</v>
      </c>
      <c r="P10" s="98">
        <f>+N10/$N$19</f>
        <v>0.34889492735851835</v>
      </c>
      <c r="Q10" s="22"/>
    </row>
    <row r="11" spans="1:29" s="14" customFormat="1" ht="12.75">
      <c r="A11" s="99"/>
      <c r="B11" s="53" t="s">
        <v>23</v>
      </c>
      <c r="C11" s="88">
        <v>0</v>
      </c>
      <c r="D11" s="88">
        <v>19</v>
      </c>
      <c r="E11" s="88">
        <v>735</v>
      </c>
      <c r="F11" s="88">
        <v>3409</v>
      </c>
      <c r="G11" s="88">
        <v>6141</v>
      </c>
      <c r="H11" s="88">
        <v>6046</v>
      </c>
      <c r="I11" s="88">
        <v>4064</v>
      </c>
      <c r="J11" s="88">
        <v>2398</v>
      </c>
      <c r="K11" s="88">
        <v>1247</v>
      </c>
      <c r="L11" s="88">
        <v>396</v>
      </c>
      <c r="M11" s="88">
        <v>9</v>
      </c>
      <c r="N11" s="88">
        <v>24464</v>
      </c>
      <c r="O11" s="103">
        <f aca="true" t="shared" si="3" ref="O11:O12">+N11/$N$10</f>
        <v>0.6878479446662543</v>
      </c>
      <c r="P11" s="88"/>
      <c r="Q11" s="22"/>
      <c r="U11" s="23"/>
      <c r="V11" s="23"/>
      <c r="W11" s="23"/>
      <c r="X11" s="23"/>
      <c r="Y11" s="23"/>
      <c r="AC11" s="23"/>
    </row>
    <row r="12" spans="1:29" s="14" customFormat="1" ht="12.75">
      <c r="A12" s="75"/>
      <c r="B12" s="101" t="s">
        <v>24</v>
      </c>
      <c r="C12" s="91">
        <v>0</v>
      </c>
      <c r="D12" s="91">
        <v>25</v>
      </c>
      <c r="E12" s="91">
        <v>850</v>
      </c>
      <c r="F12" s="91">
        <v>2276</v>
      </c>
      <c r="G12" s="91">
        <v>2677</v>
      </c>
      <c r="H12" s="91">
        <v>2156</v>
      </c>
      <c r="I12" s="91">
        <v>1481</v>
      </c>
      <c r="J12" s="91">
        <v>944</v>
      </c>
      <c r="K12" s="91">
        <v>510</v>
      </c>
      <c r="L12" s="91">
        <v>175</v>
      </c>
      <c r="M12" s="91">
        <v>8</v>
      </c>
      <c r="N12" s="91">
        <v>11102</v>
      </c>
      <c r="O12" s="102">
        <f t="shared" si="3"/>
        <v>0.31215205533374574</v>
      </c>
      <c r="P12" s="91"/>
      <c r="Q12" s="22"/>
      <c r="U12" s="23"/>
      <c r="V12" s="23"/>
      <c r="W12" s="23"/>
      <c r="X12" s="23"/>
      <c r="AC12" s="23"/>
    </row>
    <row r="13" spans="1:17" s="14" customFormat="1" ht="12.75">
      <c r="A13" s="72" t="s">
        <v>2</v>
      </c>
      <c r="B13" s="72"/>
      <c r="C13" s="97">
        <f>+C15+C14</f>
        <v>0</v>
      </c>
      <c r="D13" s="97">
        <f aca="true" t="shared" si="4" ref="D13:M13">+D15+D14</f>
        <v>93</v>
      </c>
      <c r="E13" s="97">
        <f t="shared" si="4"/>
        <v>2932</v>
      </c>
      <c r="F13" s="97">
        <f t="shared" si="4"/>
        <v>8337</v>
      </c>
      <c r="G13" s="97">
        <f t="shared" si="4"/>
        <v>9758</v>
      </c>
      <c r="H13" s="97">
        <f t="shared" si="4"/>
        <v>7577</v>
      </c>
      <c r="I13" s="97">
        <f t="shared" si="4"/>
        <v>4596</v>
      </c>
      <c r="J13" s="97">
        <f t="shared" si="4"/>
        <v>2588</v>
      </c>
      <c r="K13" s="97">
        <f t="shared" si="4"/>
        <v>1306</v>
      </c>
      <c r="L13" s="97">
        <f t="shared" si="4"/>
        <v>369</v>
      </c>
      <c r="M13" s="97">
        <f t="shared" si="4"/>
        <v>8</v>
      </c>
      <c r="N13" s="97">
        <f>+N15+N14</f>
        <v>37564</v>
      </c>
      <c r="O13" s="98">
        <f>+N13/$N$13</f>
        <v>1</v>
      </c>
      <c r="P13" s="98">
        <f>+N13/$N$19</f>
        <v>0.36849488419545023</v>
      </c>
      <c r="Q13" s="22"/>
    </row>
    <row r="14" spans="1:29" s="14" customFormat="1" ht="12.75">
      <c r="A14" s="99"/>
      <c r="B14" s="53" t="s">
        <v>23</v>
      </c>
      <c r="C14" s="88">
        <v>0</v>
      </c>
      <c r="D14" s="88">
        <v>36</v>
      </c>
      <c r="E14" s="88">
        <v>1290</v>
      </c>
      <c r="F14" s="88">
        <v>4878</v>
      </c>
      <c r="G14" s="88">
        <v>7016</v>
      </c>
      <c r="H14" s="88">
        <v>5937</v>
      </c>
      <c r="I14" s="88">
        <v>3576</v>
      </c>
      <c r="J14" s="88">
        <v>1972</v>
      </c>
      <c r="K14" s="88">
        <v>965</v>
      </c>
      <c r="L14" s="88">
        <v>286</v>
      </c>
      <c r="M14" s="88">
        <v>5</v>
      </c>
      <c r="N14" s="88">
        <v>25961</v>
      </c>
      <c r="O14" s="103">
        <f aca="true" t="shared" si="5" ref="O14:O15">+N14/$N$13</f>
        <v>0.6911138323927164</v>
      </c>
      <c r="P14" s="88"/>
      <c r="Q14" s="22"/>
      <c r="U14" s="23"/>
      <c r="V14" s="23"/>
      <c r="W14" s="23"/>
      <c r="X14" s="23"/>
      <c r="Y14" s="23"/>
      <c r="AC14" s="23"/>
    </row>
    <row r="15" spans="1:29" s="14" customFormat="1" ht="12.75">
      <c r="A15" s="75"/>
      <c r="B15" s="101" t="s">
        <v>24</v>
      </c>
      <c r="C15" s="91">
        <v>0</v>
      </c>
      <c r="D15" s="91">
        <v>57</v>
      </c>
      <c r="E15" s="91">
        <v>1642</v>
      </c>
      <c r="F15" s="91">
        <v>3459</v>
      </c>
      <c r="G15" s="91">
        <v>2742</v>
      </c>
      <c r="H15" s="91">
        <v>1640</v>
      </c>
      <c r="I15" s="91">
        <v>1020</v>
      </c>
      <c r="J15" s="91">
        <v>616</v>
      </c>
      <c r="K15" s="91">
        <v>341</v>
      </c>
      <c r="L15" s="91">
        <v>83</v>
      </c>
      <c r="M15" s="91">
        <v>3</v>
      </c>
      <c r="N15" s="91">
        <v>11603</v>
      </c>
      <c r="O15" s="102">
        <f t="shared" si="5"/>
        <v>0.30888616760728355</v>
      </c>
      <c r="P15" s="91"/>
      <c r="Q15" s="22"/>
      <c r="U15" s="23"/>
      <c r="V15" s="23"/>
      <c r="W15" s="23"/>
      <c r="X15" s="23"/>
      <c r="AC15" s="23"/>
    </row>
    <row r="16" spans="1:17" s="14" customFormat="1" ht="12.75">
      <c r="A16" s="72" t="s">
        <v>3</v>
      </c>
      <c r="B16" s="72"/>
      <c r="C16" s="97">
        <f>+C18+C17</f>
        <v>0</v>
      </c>
      <c r="D16" s="97">
        <f aca="true" t="shared" si="6" ref="D16:M16">+D18+D17</f>
        <v>26</v>
      </c>
      <c r="E16" s="97">
        <f t="shared" si="6"/>
        <v>1110</v>
      </c>
      <c r="F16" s="97">
        <f t="shared" si="6"/>
        <v>4033</v>
      </c>
      <c r="G16" s="97">
        <f t="shared" si="6"/>
        <v>5960</v>
      </c>
      <c r="H16" s="97">
        <f t="shared" si="6"/>
        <v>5311</v>
      </c>
      <c r="I16" s="97">
        <f t="shared" si="6"/>
        <v>3499</v>
      </c>
      <c r="J16" s="97">
        <f t="shared" si="6"/>
        <v>1989</v>
      </c>
      <c r="K16" s="97">
        <f t="shared" si="6"/>
        <v>1013</v>
      </c>
      <c r="L16" s="97">
        <f t="shared" si="6"/>
        <v>295</v>
      </c>
      <c r="M16" s="97">
        <f t="shared" si="6"/>
        <v>11</v>
      </c>
      <c r="N16" s="97">
        <f>+N18+N17</f>
        <v>23247</v>
      </c>
      <c r="O16" s="98">
        <f>+N16/$N$16</f>
        <v>1</v>
      </c>
      <c r="P16" s="98">
        <f>+N16/$N$19</f>
        <v>0.22804814644051835</v>
      </c>
      <c r="Q16" s="22"/>
    </row>
    <row r="17" spans="1:29" s="14" customFormat="1" ht="12.75">
      <c r="A17" s="99"/>
      <c r="B17" s="53" t="s">
        <v>23</v>
      </c>
      <c r="C17" s="88">
        <v>0</v>
      </c>
      <c r="D17" s="88">
        <v>12</v>
      </c>
      <c r="E17" s="88">
        <v>551</v>
      </c>
      <c r="F17" s="88">
        <v>2474</v>
      </c>
      <c r="G17" s="88">
        <v>4242</v>
      </c>
      <c r="H17" s="88">
        <v>3911</v>
      </c>
      <c r="I17" s="88">
        <v>2548</v>
      </c>
      <c r="J17" s="88">
        <v>1406</v>
      </c>
      <c r="K17" s="88">
        <v>695</v>
      </c>
      <c r="L17" s="88">
        <v>221</v>
      </c>
      <c r="M17" s="88">
        <v>4</v>
      </c>
      <c r="N17" s="88">
        <v>16064</v>
      </c>
      <c r="O17" s="103">
        <f aca="true" t="shared" si="7" ref="O17:O18">+N17/$N$16</f>
        <v>0.6910138942659267</v>
      </c>
      <c r="P17" s="88"/>
      <c r="Q17" s="22"/>
      <c r="U17" s="23"/>
      <c r="V17" s="23"/>
      <c r="W17" s="23"/>
      <c r="X17" s="23"/>
      <c r="AC17" s="23"/>
    </row>
    <row r="18" spans="1:29" s="14" customFormat="1" ht="12.75">
      <c r="A18" s="75"/>
      <c r="B18" s="101" t="s">
        <v>24</v>
      </c>
      <c r="C18" s="91">
        <v>0</v>
      </c>
      <c r="D18" s="91">
        <v>14</v>
      </c>
      <c r="E18" s="91">
        <v>559</v>
      </c>
      <c r="F18" s="91">
        <v>1559</v>
      </c>
      <c r="G18" s="91">
        <v>1718</v>
      </c>
      <c r="H18" s="91">
        <v>1400</v>
      </c>
      <c r="I18" s="91">
        <v>951</v>
      </c>
      <c r="J18" s="91">
        <v>583</v>
      </c>
      <c r="K18" s="91">
        <v>318</v>
      </c>
      <c r="L18" s="91">
        <v>74</v>
      </c>
      <c r="M18" s="91">
        <v>7</v>
      </c>
      <c r="N18" s="91">
        <v>7183</v>
      </c>
      <c r="O18" s="102">
        <f t="shared" si="7"/>
        <v>0.3089861057340732</v>
      </c>
      <c r="P18" s="91"/>
      <c r="Q18" s="22"/>
      <c r="U18" s="23"/>
      <c r="V18" s="23"/>
      <c r="W18" s="23"/>
      <c r="AC18" s="23"/>
    </row>
    <row r="19" spans="1:17" s="14" customFormat="1" ht="12.75">
      <c r="A19" s="104" t="s">
        <v>25</v>
      </c>
      <c r="B19" s="72"/>
      <c r="C19" s="97">
        <f>+C21+C20</f>
        <v>0</v>
      </c>
      <c r="D19" s="97">
        <f aca="true" t="shared" si="8" ref="D19:M19">+D21+D20</f>
        <v>299</v>
      </c>
      <c r="E19" s="97">
        <f t="shared" si="8"/>
        <v>7101</v>
      </c>
      <c r="F19" s="97">
        <f t="shared" si="8"/>
        <v>19615</v>
      </c>
      <c r="G19" s="97">
        <f t="shared" si="8"/>
        <v>25653</v>
      </c>
      <c r="H19" s="97">
        <f t="shared" si="8"/>
        <v>21799</v>
      </c>
      <c r="I19" s="97">
        <f t="shared" si="8"/>
        <v>13982</v>
      </c>
      <c r="J19" s="97">
        <f t="shared" si="8"/>
        <v>8058</v>
      </c>
      <c r="K19" s="97">
        <f t="shared" si="8"/>
        <v>4144</v>
      </c>
      <c r="L19" s="97">
        <f t="shared" si="8"/>
        <v>1249</v>
      </c>
      <c r="M19" s="97">
        <f t="shared" si="8"/>
        <v>39</v>
      </c>
      <c r="N19" s="97">
        <f>+N21+N20</f>
        <v>101939</v>
      </c>
      <c r="O19" s="98">
        <f>+N19/$N$19</f>
        <v>1</v>
      </c>
      <c r="P19" s="98">
        <f>+N19/$N$19</f>
        <v>1</v>
      </c>
      <c r="Q19" s="22"/>
    </row>
    <row r="20" spans="1:17" s="14" customFormat="1" ht="12.75">
      <c r="A20" s="105"/>
      <c r="B20" s="26" t="s">
        <v>23</v>
      </c>
      <c r="C20" s="88">
        <f>+C8+C11+C14+C17</f>
        <v>0</v>
      </c>
      <c r="D20" s="88">
        <f aca="true" t="shared" si="9" ref="D20:M21">+D8+D11+D14+D17</f>
        <v>87</v>
      </c>
      <c r="E20" s="88">
        <f t="shared" si="9"/>
        <v>2957</v>
      </c>
      <c r="F20" s="88">
        <f t="shared" si="9"/>
        <v>11415</v>
      </c>
      <c r="G20" s="88">
        <f t="shared" si="9"/>
        <v>18073</v>
      </c>
      <c r="H20" s="88">
        <f t="shared" si="9"/>
        <v>16360</v>
      </c>
      <c r="I20" s="88">
        <f t="shared" si="9"/>
        <v>10402</v>
      </c>
      <c r="J20" s="88">
        <f t="shared" si="9"/>
        <v>5861</v>
      </c>
      <c r="K20" s="88">
        <f t="shared" si="9"/>
        <v>2947</v>
      </c>
      <c r="L20" s="88">
        <f t="shared" si="9"/>
        <v>912</v>
      </c>
      <c r="M20" s="88">
        <f t="shared" si="9"/>
        <v>20</v>
      </c>
      <c r="N20" s="88">
        <f>SUM(C20:M20)</f>
        <v>69034</v>
      </c>
      <c r="O20" s="103">
        <f aca="true" t="shared" si="10" ref="O20:O21">+N20/$N$19</f>
        <v>0.6772089190594375</v>
      </c>
      <c r="P20" s="88"/>
      <c r="Q20" s="22"/>
    </row>
    <row r="21" spans="1:17" s="14" customFormat="1" ht="12.75">
      <c r="A21" s="101"/>
      <c r="B21" s="106" t="s">
        <v>24</v>
      </c>
      <c r="C21" s="91">
        <f>+C9+C12+C15+C18</f>
        <v>0</v>
      </c>
      <c r="D21" s="91">
        <f t="shared" si="9"/>
        <v>212</v>
      </c>
      <c r="E21" s="91">
        <f t="shared" si="9"/>
        <v>4144</v>
      </c>
      <c r="F21" s="91">
        <f t="shared" si="9"/>
        <v>8200</v>
      </c>
      <c r="G21" s="91">
        <f t="shared" si="9"/>
        <v>7580</v>
      </c>
      <c r="H21" s="91">
        <f t="shared" si="9"/>
        <v>5439</v>
      </c>
      <c r="I21" s="91">
        <f t="shared" si="9"/>
        <v>3580</v>
      </c>
      <c r="J21" s="91">
        <f t="shared" si="9"/>
        <v>2197</v>
      </c>
      <c r="K21" s="91">
        <f t="shared" si="9"/>
        <v>1197</v>
      </c>
      <c r="L21" s="91">
        <f t="shared" si="9"/>
        <v>337</v>
      </c>
      <c r="M21" s="91">
        <f t="shared" si="9"/>
        <v>19</v>
      </c>
      <c r="N21" s="91">
        <f>SUM(C21:M21)</f>
        <v>32905</v>
      </c>
      <c r="O21" s="102">
        <f t="shared" si="10"/>
        <v>0.32279108094056247</v>
      </c>
      <c r="P21" s="91"/>
      <c r="Q21" s="22"/>
    </row>
    <row r="22" spans="1:16" s="14" customFormat="1" ht="12.75">
      <c r="A22" s="104" t="s">
        <v>19</v>
      </c>
      <c r="B22" s="107"/>
      <c r="C22" s="108">
        <f>+C19/$N$19</f>
        <v>0</v>
      </c>
      <c r="D22" s="108">
        <f aca="true" t="shared" si="11" ref="D22:N22">+D19/$N$19</f>
        <v>0.002933126673795113</v>
      </c>
      <c r="E22" s="108">
        <f t="shared" si="11"/>
        <v>0.06965930605558227</v>
      </c>
      <c r="F22" s="108">
        <f t="shared" si="11"/>
        <v>0.1924189956738834</v>
      </c>
      <c r="G22" s="108">
        <f t="shared" si="11"/>
        <v>0.2516504968657727</v>
      </c>
      <c r="H22" s="108">
        <f t="shared" si="11"/>
        <v>0.2138435731172564</v>
      </c>
      <c r="I22" s="108">
        <f t="shared" si="11"/>
        <v>0.13716045870569654</v>
      </c>
      <c r="J22" s="108">
        <f t="shared" si="11"/>
        <v>0.07904727336936795</v>
      </c>
      <c r="K22" s="108">
        <f t="shared" si="11"/>
        <v>0.04065176232845133</v>
      </c>
      <c r="L22" s="108">
        <f t="shared" si="11"/>
        <v>0.0122524254701341</v>
      </c>
      <c r="M22" s="108">
        <f t="shared" si="11"/>
        <v>0.0003825817400602321</v>
      </c>
      <c r="N22" s="108">
        <f t="shared" si="11"/>
        <v>1</v>
      </c>
      <c r="O22" s="99"/>
      <c r="P22" s="109"/>
    </row>
    <row r="23" spans="1:16" s="14" customFormat="1" ht="2.25" customHeight="1" thickBot="1">
      <c r="A23" s="24"/>
      <c r="B23" s="24"/>
      <c r="C23" s="2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4"/>
    </row>
    <row r="24" spans="1:16" s="14" customFormat="1" ht="12.75">
      <c r="A24" s="26" t="s">
        <v>38</v>
      </c>
      <c r="B24" s="27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7"/>
    </row>
    <row r="25" spans="1:16" s="14" customFormat="1" ht="30" customHeight="1">
      <c r="A25" s="121" t="s">
        <v>32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</row>
    <row r="26" spans="1:16" s="14" customFormat="1" ht="12.75">
      <c r="A26" s="26" t="s">
        <v>41</v>
      </c>
      <c r="B26" s="27"/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7"/>
    </row>
    <row r="28" spans="13:14" ht="15">
      <c r="M28" s="61"/>
      <c r="N28" s="61"/>
    </row>
    <row r="29" spans="4:14" ht="15">
      <c r="D29" s="61"/>
      <c r="M29" s="61"/>
      <c r="N29" s="61"/>
    </row>
    <row r="30" spans="14:15" ht="15">
      <c r="N30" s="61"/>
      <c r="O30" s="61"/>
    </row>
    <row r="31" spans="5:15" ht="15">
      <c r="E31" s="61"/>
      <c r="F31" s="61"/>
      <c r="G31" s="61"/>
      <c r="H31" s="61"/>
      <c r="I31" s="61"/>
      <c r="J31" s="61"/>
      <c r="K31" s="61"/>
      <c r="M31" s="61"/>
      <c r="N31" s="61"/>
      <c r="O31" s="61"/>
    </row>
    <row r="32" spans="5:15" ht="15"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6:15" ht="15">
      <c r="F33" s="61"/>
      <c r="G33" s="61"/>
      <c r="H33" s="61"/>
      <c r="I33" s="61"/>
      <c r="N33" s="61"/>
      <c r="O33" s="61"/>
    </row>
    <row r="34" spans="4:14" ht="15">
      <c r="D34" s="61"/>
      <c r="E34" s="61"/>
      <c r="F34" s="61"/>
      <c r="G34" s="61"/>
      <c r="H34" s="61"/>
      <c r="I34" s="61"/>
      <c r="J34" s="61"/>
      <c r="M34" s="61"/>
      <c r="N34" s="61"/>
    </row>
    <row r="35" spans="4:15" ht="15"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5:15" ht="15">
      <c r="E36" s="61"/>
      <c r="F36" s="61"/>
      <c r="G36" s="61"/>
      <c r="H36" s="61"/>
      <c r="I36" s="61"/>
      <c r="J36" s="61"/>
      <c r="N36" s="61"/>
      <c r="O36" s="61"/>
    </row>
    <row r="37" spans="5:15" ht="15"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5:15" ht="15"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6:15" ht="15">
      <c r="F39" s="61"/>
      <c r="G39" s="61"/>
      <c r="H39" s="61"/>
      <c r="I39" s="61"/>
      <c r="N39" s="61"/>
      <c r="O39" s="61"/>
    </row>
    <row r="41" spans="7:15" ht="15">
      <c r="G41" s="61"/>
      <c r="H41" s="61"/>
      <c r="I41" s="61"/>
      <c r="J41" s="61"/>
      <c r="K41" s="61"/>
      <c r="O41" s="61"/>
    </row>
    <row r="42" spans="6:15" ht="15">
      <c r="F42" s="61"/>
      <c r="G42" s="61"/>
      <c r="H42" s="61"/>
      <c r="I42" s="61"/>
      <c r="J42" s="61"/>
      <c r="K42" s="61"/>
      <c r="O42" s="61"/>
    </row>
    <row r="43" spans="6:15" ht="15">
      <c r="F43" s="61"/>
      <c r="G43" s="61"/>
      <c r="H43" s="61"/>
      <c r="I43" s="61"/>
      <c r="O43" s="61"/>
    </row>
    <row r="44" spans="4:13" ht="15">
      <c r="D44" s="61"/>
      <c r="E44" s="61"/>
      <c r="F44" s="61"/>
      <c r="G44" s="61"/>
      <c r="H44" s="61"/>
      <c r="I44" s="61"/>
      <c r="M44" s="61"/>
    </row>
    <row r="45" spans="3:13" ht="15">
      <c r="C45" s="61"/>
      <c r="D45" s="61"/>
      <c r="E45" s="61"/>
      <c r="F45" s="61"/>
      <c r="G45" s="61"/>
      <c r="M45" s="61"/>
    </row>
    <row r="47" spans="3:15" ht="15">
      <c r="C47" s="61"/>
      <c r="D47" s="61"/>
      <c r="E47" s="61"/>
      <c r="F47" s="61"/>
      <c r="G47" s="61"/>
      <c r="H47" s="61"/>
      <c r="I47" s="61"/>
      <c r="J47" s="61"/>
      <c r="K47" s="61"/>
      <c r="L47" s="61"/>
      <c r="O47" s="61"/>
    </row>
    <row r="48" spans="7:15" ht="15">
      <c r="G48" s="61"/>
      <c r="H48" s="61"/>
      <c r="I48" s="61"/>
      <c r="O48" s="61"/>
    </row>
    <row r="50" spans="5:13" ht="15">
      <c r="E50" s="61"/>
      <c r="F50" s="61"/>
      <c r="G50" s="61"/>
      <c r="H50" s="61"/>
      <c r="I50" s="61"/>
      <c r="M50" s="61"/>
    </row>
    <row r="51" spans="5:13" ht="15">
      <c r="E51" s="61"/>
      <c r="F51" s="61"/>
      <c r="G51" s="61"/>
      <c r="M51" s="61"/>
    </row>
    <row r="53" spans="3:12" ht="15">
      <c r="C53" s="61"/>
      <c r="D53" s="61"/>
      <c r="E53" s="61"/>
      <c r="F53" s="61"/>
      <c r="G53" s="61"/>
      <c r="H53" s="61"/>
      <c r="I53" s="61"/>
      <c r="L53" s="61"/>
    </row>
    <row r="56" spans="4:13" ht="15">
      <c r="D56" s="61"/>
      <c r="E56" s="61"/>
      <c r="F56" s="61"/>
      <c r="G56" s="61"/>
      <c r="H56" s="61"/>
      <c r="I56" s="61"/>
      <c r="J56" s="61"/>
      <c r="M56" s="61"/>
    </row>
    <row r="57" spans="3:13" ht="15">
      <c r="C57" s="61"/>
      <c r="D57" s="61"/>
      <c r="E57" s="61"/>
      <c r="F57" s="61"/>
      <c r="G57" s="61"/>
      <c r="H57" s="61"/>
      <c r="I57" s="61"/>
      <c r="J57" s="61"/>
      <c r="M57" s="61"/>
    </row>
    <row r="59" spans="3:12" ht="15">
      <c r="C59" s="61"/>
      <c r="D59" s="61"/>
      <c r="E59" s="61"/>
      <c r="F59" s="61"/>
      <c r="G59" s="61"/>
      <c r="H59" s="61"/>
      <c r="I59" s="61"/>
      <c r="J59" s="61"/>
      <c r="K59" s="61"/>
      <c r="L59" s="61"/>
    </row>
  </sheetData>
  <mergeCells count="3">
    <mergeCell ref="A25:P25"/>
    <mergeCell ref="N5:N6"/>
    <mergeCell ref="A5:B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zoomScale="110" zoomScaleNormal="110" workbookViewId="0" topLeftCell="A1">
      <selection activeCell="I16" sqref="I16"/>
    </sheetView>
  </sheetViews>
  <sheetFormatPr defaultColWidth="0" defaultRowHeight="15"/>
  <cols>
    <col min="1" max="1" width="2.28125" style="5" customWidth="1"/>
    <col min="2" max="2" width="29.140625" style="5" customWidth="1"/>
    <col min="3" max="15" width="8.28125" style="6" customWidth="1"/>
    <col min="16" max="16" width="9.8515625" style="6" customWidth="1"/>
    <col min="17" max="17" width="7.28125" style="2" customWidth="1"/>
    <col min="18" max="251" width="11.421875" style="2" customWidth="1"/>
    <col min="252" max="252" width="2.28125" style="2" customWidth="1"/>
    <col min="253" max="253" width="22.7109375" style="2" customWidth="1"/>
    <col min="254" max="16384" width="0" style="2" hidden="1" customWidth="1"/>
  </cols>
  <sheetData>
    <row r="1" ht="16.5">
      <c r="B1" s="57" t="s">
        <v>39</v>
      </c>
    </row>
    <row r="2" spans="1:17" ht="55.5" customHeight="1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6" ht="13.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ht="15" customHeight="1">
      <c r="A4" s="125" t="s">
        <v>26</v>
      </c>
      <c r="B4" s="126"/>
      <c r="C4" s="128">
        <v>43891</v>
      </c>
      <c r="D4" s="128">
        <v>43922</v>
      </c>
      <c r="E4" s="128">
        <v>43952</v>
      </c>
      <c r="F4" s="128">
        <v>43983</v>
      </c>
      <c r="G4" s="128">
        <v>44013</v>
      </c>
      <c r="H4" s="128">
        <v>44044</v>
      </c>
      <c r="I4" s="128">
        <v>44075</v>
      </c>
      <c r="J4" s="128">
        <v>44105</v>
      </c>
      <c r="K4" s="128">
        <v>44136</v>
      </c>
      <c r="L4" s="128">
        <v>44166</v>
      </c>
      <c r="M4" s="128">
        <v>44197</v>
      </c>
      <c r="N4" s="128">
        <v>44228</v>
      </c>
      <c r="O4" s="128">
        <v>44256</v>
      </c>
      <c r="P4" s="12" t="s">
        <v>20</v>
      </c>
      <c r="Q4" s="7"/>
    </row>
    <row r="5" spans="1:17" ht="15" customHeight="1">
      <c r="A5" s="127"/>
      <c r="B5" s="127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3" t="s">
        <v>21</v>
      </c>
      <c r="Q5" s="8" t="s">
        <v>22</v>
      </c>
    </row>
    <row r="6" spans="1:18" ht="15.75" customHeight="1">
      <c r="A6" s="82" t="s">
        <v>0</v>
      </c>
      <c r="B6" s="83"/>
      <c r="C6" s="84">
        <v>118</v>
      </c>
      <c r="D6" s="84">
        <v>33</v>
      </c>
      <c r="E6" s="84">
        <v>25</v>
      </c>
      <c r="F6" s="84">
        <v>25</v>
      </c>
      <c r="G6" s="84">
        <v>55</v>
      </c>
      <c r="H6" s="84">
        <v>68</v>
      </c>
      <c r="I6" s="84">
        <v>189</v>
      </c>
      <c r="J6" s="84">
        <v>125</v>
      </c>
      <c r="K6" s="84">
        <v>162</v>
      </c>
      <c r="L6" s="84">
        <v>160</v>
      </c>
      <c r="M6" s="85">
        <v>121</v>
      </c>
      <c r="N6" s="85">
        <v>162</v>
      </c>
      <c r="O6" s="85">
        <v>204</v>
      </c>
      <c r="P6" s="71">
        <v>5562</v>
      </c>
      <c r="Q6" s="62">
        <v>0.0545620420055131</v>
      </c>
      <c r="R6" s="110" t="str">
        <f>+IF(P6='Retiros 25%|AFP-Sexo-Edad'!N7,"OK",'Retiros 25%|AFP-Sexo-Edad'!N7-P6)</f>
        <v>OK</v>
      </c>
    </row>
    <row r="7" spans="1:18" ht="15.75" customHeight="1">
      <c r="A7" s="86"/>
      <c r="B7" s="87" t="s">
        <v>23</v>
      </c>
      <c r="C7" s="88">
        <v>50</v>
      </c>
      <c r="D7" s="88">
        <v>12</v>
      </c>
      <c r="E7" s="88">
        <v>17</v>
      </c>
      <c r="F7" s="88">
        <v>10</v>
      </c>
      <c r="G7" s="88">
        <v>18</v>
      </c>
      <c r="H7" s="88">
        <v>25</v>
      </c>
      <c r="I7" s="88">
        <v>41</v>
      </c>
      <c r="J7" s="88">
        <v>28</v>
      </c>
      <c r="K7" s="88">
        <v>49</v>
      </c>
      <c r="L7" s="88">
        <v>41</v>
      </c>
      <c r="M7" s="88">
        <v>27</v>
      </c>
      <c r="N7" s="88">
        <v>40</v>
      </c>
      <c r="O7" s="88">
        <v>69</v>
      </c>
      <c r="P7" s="74">
        <v>2545</v>
      </c>
      <c r="Q7" s="63"/>
      <c r="R7" s="110" t="str">
        <f>+IF(P7='Retiros 25%|AFP-Sexo-Edad'!N8,"OK",'Retiros 25%|AFP-Sexo-Edad'!N8-P7)</f>
        <v>OK</v>
      </c>
    </row>
    <row r="8" spans="1:18" ht="15.75" customHeight="1">
      <c r="A8" s="89"/>
      <c r="B8" s="90" t="s">
        <v>24</v>
      </c>
      <c r="C8" s="91">
        <v>68</v>
      </c>
      <c r="D8" s="91">
        <v>21</v>
      </c>
      <c r="E8" s="91">
        <v>8</v>
      </c>
      <c r="F8" s="91">
        <v>15</v>
      </c>
      <c r="G8" s="91">
        <v>37</v>
      </c>
      <c r="H8" s="91">
        <v>43</v>
      </c>
      <c r="I8" s="91">
        <v>148</v>
      </c>
      <c r="J8" s="91">
        <v>97</v>
      </c>
      <c r="K8" s="91">
        <v>113</v>
      </c>
      <c r="L8" s="91">
        <v>119</v>
      </c>
      <c r="M8" s="91">
        <v>94</v>
      </c>
      <c r="N8" s="91">
        <v>122</v>
      </c>
      <c r="O8" s="91">
        <v>135</v>
      </c>
      <c r="P8" s="77">
        <v>3017</v>
      </c>
      <c r="Q8" s="64"/>
      <c r="R8" s="110" t="str">
        <f>+IF(P8='Retiros 25%|AFP-Sexo-Edad'!N9,"OK",'Retiros 25%|AFP-Sexo-Edad'!N9-P8)</f>
        <v>OK</v>
      </c>
    </row>
    <row r="9" spans="1:18" ht="15.75" customHeight="1">
      <c r="A9" s="86" t="s">
        <v>1</v>
      </c>
      <c r="B9" s="87"/>
      <c r="C9" s="85">
        <v>243</v>
      </c>
      <c r="D9" s="85">
        <v>91</v>
      </c>
      <c r="E9" s="85">
        <v>81</v>
      </c>
      <c r="F9" s="85">
        <v>74</v>
      </c>
      <c r="G9" s="85">
        <v>100</v>
      </c>
      <c r="H9" s="85">
        <v>197</v>
      </c>
      <c r="I9" s="85">
        <v>268</v>
      </c>
      <c r="J9" s="85">
        <v>285</v>
      </c>
      <c r="K9" s="85">
        <v>258</v>
      </c>
      <c r="L9" s="85">
        <v>366</v>
      </c>
      <c r="M9" s="85">
        <v>297</v>
      </c>
      <c r="N9" s="85">
        <v>233</v>
      </c>
      <c r="O9" s="85">
        <v>408</v>
      </c>
      <c r="P9" s="71">
        <v>35566</v>
      </c>
      <c r="Q9" s="65">
        <v>0.34889492735851835</v>
      </c>
      <c r="R9" s="110" t="str">
        <f>+IF(P9='Retiros 25%|AFP-Sexo-Edad'!N10,"OK",'Retiros 25%|AFP-Sexo-Edad'!N10-P9)</f>
        <v>OK</v>
      </c>
    </row>
    <row r="10" spans="1:18" ht="15.75" customHeight="1">
      <c r="A10" s="86"/>
      <c r="B10" s="87" t="s">
        <v>23</v>
      </c>
      <c r="C10" s="88">
        <v>120</v>
      </c>
      <c r="D10" s="88">
        <v>45</v>
      </c>
      <c r="E10" s="88">
        <v>49</v>
      </c>
      <c r="F10" s="88">
        <v>35</v>
      </c>
      <c r="G10" s="88">
        <v>54</v>
      </c>
      <c r="H10" s="88">
        <v>81</v>
      </c>
      <c r="I10" s="88">
        <v>82</v>
      </c>
      <c r="J10" s="88">
        <v>107</v>
      </c>
      <c r="K10" s="88">
        <v>77</v>
      </c>
      <c r="L10" s="88">
        <v>115</v>
      </c>
      <c r="M10" s="88">
        <v>108</v>
      </c>
      <c r="N10" s="88">
        <v>84</v>
      </c>
      <c r="O10" s="88">
        <v>146</v>
      </c>
      <c r="P10" s="74">
        <v>24464</v>
      </c>
      <c r="Q10" s="63"/>
      <c r="R10" s="110" t="str">
        <f>+IF(P10='Retiros 25%|AFP-Sexo-Edad'!N11,"OK",'Retiros 25%|AFP-Sexo-Edad'!N11-P10)</f>
        <v>OK</v>
      </c>
    </row>
    <row r="11" spans="1:18" ht="15.75" customHeight="1">
      <c r="A11" s="89"/>
      <c r="B11" s="90" t="s">
        <v>24</v>
      </c>
      <c r="C11" s="91">
        <v>123</v>
      </c>
      <c r="D11" s="91">
        <v>46</v>
      </c>
      <c r="E11" s="91">
        <v>32</v>
      </c>
      <c r="F11" s="91">
        <v>39</v>
      </c>
      <c r="G11" s="91">
        <v>46</v>
      </c>
      <c r="H11" s="91">
        <v>116</v>
      </c>
      <c r="I11" s="91">
        <v>186</v>
      </c>
      <c r="J11" s="91">
        <v>178</v>
      </c>
      <c r="K11" s="91">
        <v>181</v>
      </c>
      <c r="L11" s="91">
        <v>251</v>
      </c>
      <c r="M11" s="91">
        <v>189</v>
      </c>
      <c r="N11" s="91">
        <v>149</v>
      </c>
      <c r="O11" s="91">
        <v>262</v>
      </c>
      <c r="P11" s="77">
        <v>11102</v>
      </c>
      <c r="Q11" s="64"/>
      <c r="R11" s="110" t="str">
        <f>+IF(P11='Retiros 25%|AFP-Sexo-Edad'!N12,"OK",'Retiros 25%|AFP-Sexo-Edad'!N12-P11)</f>
        <v>OK</v>
      </c>
    </row>
    <row r="12" spans="1:18" ht="15.75" customHeight="1">
      <c r="A12" s="86" t="s">
        <v>2</v>
      </c>
      <c r="B12" s="87"/>
      <c r="C12" s="85">
        <v>332</v>
      </c>
      <c r="D12" s="85">
        <v>67</v>
      </c>
      <c r="E12" s="85">
        <v>64</v>
      </c>
      <c r="F12" s="85">
        <v>91</v>
      </c>
      <c r="G12" s="85">
        <v>156</v>
      </c>
      <c r="H12" s="85">
        <v>215</v>
      </c>
      <c r="I12" s="85">
        <v>323</v>
      </c>
      <c r="J12" s="85">
        <v>297</v>
      </c>
      <c r="K12" s="85">
        <v>332</v>
      </c>
      <c r="L12" s="85">
        <v>402</v>
      </c>
      <c r="M12" s="85">
        <v>294</v>
      </c>
      <c r="N12" s="85">
        <v>370</v>
      </c>
      <c r="O12" s="85">
        <v>331</v>
      </c>
      <c r="P12" s="71">
        <v>37564</v>
      </c>
      <c r="Q12" s="65">
        <v>0.36849488419545023</v>
      </c>
      <c r="R12" s="110" t="str">
        <f>+IF(P12='Retiros 25%|AFP-Sexo-Edad'!N13,"OK",'Retiros 25%|AFP-Sexo-Edad'!N13-P12)</f>
        <v>OK</v>
      </c>
    </row>
    <row r="13" spans="1:18" ht="15.75" customHeight="1">
      <c r="A13" s="86"/>
      <c r="B13" s="87" t="s">
        <v>23</v>
      </c>
      <c r="C13" s="88">
        <v>166</v>
      </c>
      <c r="D13" s="88">
        <v>29</v>
      </c>
      <c r="E13" s="88">
        <v>33</v>
      </c>
      <c r="F13" s="88">
        <v>37</v>
      </c>
      <c r="G13" s="88">
        <v>56</v>
      </c>
      <c r="H13" s="88">
        <v>82</v>
      </c>
      <c r="I13" s="88">
        <v>68</v>
      </c>
      <c r="J13" s="88">
        <v>69</v>
      </c>
      <c r="K13" s="88">
        <v>79</v>
      </c>
      <c r="L13" s="88">
        <v>102</v>
      </c>
      <c r="M13" s="88">
        <v>77</v>
      </c>
      <c r="N13" s="88">
        <v>132</v>
      </c>
      <c r="O13" s="88">
        <v>118</v>
      </c>
      <c r="P13" s="74">
        <v>25961</v>
      </c>
      <c r="Q13" s="63"/>
      <c r="R13" s="110" t="str">
        <f>+IF(P13='Retiros 25%|AFP-Sexo-Edad'!N14,"OK",'Retiros 25%|AFP-Sexo-Edad'!N14-P13)</f>
        <v>OK</v>
      </c>
    </row>
    <row r="14" spans="1:18" ht="15.75" customHeight="1">
      <c r="A14" s="89"/>
      <c r="B14" s="90" t="s">
        <v>24</v>
      </c>
      <c r="C14" s="91">
        <v>166</v>
      </c>
      <c r="D14" s="91">
        <v>38</v>
      </c>
      <c r="E14" s="91">
        <v>31</v>
      </c>
      <c r="F14" s="91">
        <v>54</v>
      </c>
      <c r="G14" s="91">
        <v>100</v>
      </c>
      <c r="H14" s="91">
        <v>133</v>
      </c>
      <c r="I14" s="91">
        <v>255</v>
      </c>
      <c r="J14" s="91">
        <v>228</v>
      </c>
      <c r="K14" s="91">
        <v>253</v>
      </c>
      <c r="L14" s="91">
        <v>300</v>
      </c>
      <c r="M14" s="91">
        <v>217</v>
      </c>
      <c r="N14" s="91">
        <v>238</v>
      </c>
      <c r="O14" s="91">
        <v>213</v>
      </c>
      <c r="P14" s="77">
        <v>11603</v>
      </c>
      <c r="Q14" s="64"/>
      <c r="R14" s="110" t="str">
        <f>+IF(P14='Retiros 25%|AFP-Sexo-Edad'!N15,"OK",'Retiros 25%|AFP-Sexo-Edad'!N15-P14)</f>
        <v>OK</v>
      </c>
    </row>
    <row r="15" spans="1:18" ht="15.75" customHeight="1">
      <c r="A15" s="86" t="s">
        <v>3</v>
      </c>
      <c r="B15" s="87"/>
      <c r="C15" s="85">
        <v>176</v>
      </c>
      <c r="D15" s="85">
        <v>30</v>
      </c>
      <c r="E15" s="85">
        <v>37</v>
      </c>
      <c r="F15" s="85">
        <v>18</v>
      </c>
      <c r="G15" s="85">
        <v>69</v>
      </c>
      <c r="H15" s="85">
        <v>44</v>
      </c>
      <c r="I15" s="85">
        <v>224</v>
      </c>
      <c r="J15" s="85">
        <v>149</v>
      </c>
      <c r="K15" s="85">
        <v>196</v>
      </c>
      <c r="L15" s="85">
        <v>194</v>
      </c>
      <c r="M15" s="85">
        <v>117</v>
      </c>
      <c r="N15" s="85">
        <v>216</v>
      </c>
      <c r="O15" s="85">
        <v>211</v>
      </c>
      <c r="P15" s="71">
        <v>23247</v>
      </c>
      <c r="Q15" s="65">
        <v>0.22804814644051835</v>
      </c>
      <c r="R15" s="110" t="str">
        <f>+IF(P15='Retiros 25%|AFP-Sexo-Edad'!N16,"OK",'Retiros 25%|AFP-Sexo-Edad'!N16-P15)</f>
        <v>OK</v>
      </c>
    </row>
    <row r="16" spans="1:18" ht="15.75" customHeight="1">
      <c r="A16" s="86"/>
      <c r="B16" s="87" t="s">
        <v>23</v>
      </c>
      <c r="C16" s="88">
        <v>70</v>
      </c>
      <c r="D16" s="88">
        <v>9</v>
      </c>
      <c r="E16" s="88">
        <v>24</v>
      </c>
      <c r="F16" s="88">
        <v>7</v>
      </c>
      <c r="G16" s="88">
        <v>24</v>
      </c>
      <c r="H16" s="88">
        <v>15</v>
      </c>
      <c r="I16" s="88">
        <v>71</v>
      </c>
      <c r="J16" s="88">
        <v>32</v>
      </c>
      <c r="K16" s="88">
        <v>56</v>
      </c>
      <c r="L16" s="88">
        <v>45</v>
      </c>
      <c r="M16" s="88">
        <v>29</v>
      </c>
      <c r="N16" s="88">
        <v>74</v>
      </c>
      <c r="O16" s="88">
        <v>66</v>
      </c>
      <c r="P16" s="74">
        <v>16064</v>
      </c>
      <c r="Q16" s="63"/>
      <c r="R16" s="110" t="str">
        <f>+IF(P16='Retiros 25%|AFP-Sexo-Edad'!N17,"OK",'Retiros 25%|AFP-Sexo-Edad'!N17-P16)</f>
        <v>OK</v>
      </c>
    </row>
    <row r="17" spans="1:18" ht="15.75" customHeight="1">
      <c r="A17" s="86"/>
      <c r="B17" s="90" t="s">
        <v>24</v>
      </c>
      <c r="C17" s="92">
        <v>106</v>
      </c>
      <c r="D17" s="92">
        <v>21</v>
      </c>
      <c r="E17" s="92">
        <v>13</v>
      </c>
      <c r="F17" s="92">
        <v>11</v>
      </c>
      <c r="G17" s="92">
        <v>45</v>
      </c>
      <c r="H17" s="92">
        <v>29</v>
      </c>
      <c r="I17" s="92">
        <v>153</v>
      </c>
      <c r="J17" s="92">
        <v>117</v>
      </c>
      <c r="K17" s="92">
        <v>140</v>
      </c>
      <c r="L17" s="92">
        <v>149</v>
      </c>
      <c r="M17" s="92">
        <v>88</v>
      </c>
      <c r="N17" s="92">
        <v>142</v>
      </c>
      <c r="O17" s="92">
        <v>145</v>
      </c>
      <c r="P17" s="78">
        <v>7183</v>
      </c>
      <c r="Q17" s="66"/>
      <c r="R17" s="110" t="str">
        <f>+IF(P17='Retiros 25%|AFP-Sexo-Edad'!N18,"OK",'Retiros 25%|AFP-Sexo-Edad'!N18-P17)</f>
        <v>OK</v>
      </c>
    </row>
    <row r="18" spans="1:18" ht="15.75" customHeight="1">
      <c r="A18" s="82" t="s">
        <v>25</v>
      </c>
      <c r="B18" s="83"/>
      <c r="C18" s="84">
        <v>869</v>
      </c>
      <c r="D18" s="84">
        <v>221</v>
      </c>
      <c r="E18" s="84">
        <v>207</v>
      </c>
      <c r="F18" s="84">
        <v>208</v>
      </c>
      <c r="G18" s="84">
        <v>380</v>
      </c>
      <c r="H18" s="84">
        <v>524</v>
      </c>
      <c r="I18" s="84">
        <v>1004</v>
      </c>
      <c r="J18" s="84">
        <v>856</v>
      </c>
      <c r="K18" s="84">
        <v>948</v>
      </c>
      <c r="L18" s="84">
        <v>1122</v>
      </c>
      <c r="M18" s="85">
        <v>829</v>
      </c>
      <c r="N18" s="85">
        <v>981</v>
      </c>
      <c r="O18" s="85">
        <v>1154</v>
      </c>
      <c r="P18" s="71">
        <v>101939</v>
      </c>
      <c r="Q18" s="65">
        <v>1</v>
      </c>
      <c r="R18" s="110" t="str">
        <f>+IF(P18='Retiros 25%|AFP-Sexo-Edad'!N19,"OK",'Retiros 25%|AFP-Sexo-Edad'!N19-P18)</f>
        <v>OK</v>
      </c>
    </row>
    <row r="19" spans="1:18" ht="15.75" customHeight="1">
      <c r="A19" s="86"/>
      <c r="B19" s="87" t="s">
        <v>23</v>
      </c>
      <c r="C19" s="88">
        <v>406</v>
      </c>
      <c r="D19" s="88">
        <v>95</v>
      </c>
      <c r="E19" s="88">
        <v>123</v>
      </c>
      <c r="F19" s="88">
        <v>89</v>
      </c>
      <c r="G19" s="88">
        <v>152</v>
      </c>
      <c r="H19" s="88">
        <v>203</v>
      </c>
      <c r="I19" s="88">
        <v>262</v>
      </c>
      <c r="J19" s="88">
        <v>236</v>
      </c>
      <c r="K19" s="88">
        <v>261</v>
      </c>
      <c r="L19" s="88">
        <v>303</v>
      </c>
      <c r="M19" s="88">
        <v>241</v>
      </c>
      <c r="N19" s="88">
        <v>330</v>
      </c>
      <c r="O19" s="88">
        <v>399</v>
      </c>
      <c r="P19" s="74">
        <v>69034</v>
      </c>
      <c r="Q19" s="65">
        <v>0.6772089190594375</v>
      </c>
      <c r="R19" s="110" t="str">
        <f>+IF(P19='Retiros 25%|AFP-Sexo-Edad'!N20,"OK",'Retiros 25%|AFP-Sexo-Edad'!N20-P19)</f>
        <v>OK</v>
      </c>
    </row>
    <row r="20" spans="1:18" ht="15.75" customHeight="1" thickBot="1">
      <c r="A20" s="93"/>
      <c r="B20" s="94" t="s">
        <v>24</v>
      </c>
      <c r="C20" s="95">
        <v>463</v>
      </c>
      <c r="D20" s="95">
        <v>126</v>
      </c>
      <c r="E20" s="95">
        <v>84</v>
      </c>
      <c r="F20" s="95">
        <v>119</v>
      </c>
      <c r="G20" s="95">
        <v>228</v>
      </c>
      <c r="H20" s="95">
        <v>321</v>
      </c>
      <c r="I20" s="95">
        <v>742</v>
      </c>
      <c r="J20" s="95">
        <v>620</v>
      </c>
      <c r="K20" s="95">
        <v>687</v>
      </c>
      <c r="L20" s="95">
        <v>819</v>
      </c>
      <c r="M20" s="95">
        <v>588</v>
      </c>
      <c r="N20" s="95">
        <v>651</v>
      </c>
      <c r="O20" s="95">
        <v>755</v>
      </c>
      <c r="P20" s="81">
        <v>32905</v>
      </c>
      <c r="Q20" s="67">
        <v>0.32279108094056247</v>
      </c>
      <c r="R20" s="110" t="str">
        <f>+IF(P20='Retiros 25%|AFP-Sexo-Edad'!N21,"OK",'Retiros 25%|AFP-Sexo-Edad'!N21-P20)</f>
        <v>OK</v>
      </c>
    </row>
    <row r="21" spans="1:17" ht="13.5">
      <c r="A21" s="52" t="s">
        <v>38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Q21" s="51"/>
    </row>
    <row r="22" spans="1:17" ht="24" customHeight="1">
      <c r="A22" s="130" t="s">
        <v>30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2"/>
    </row>
    <row r="23" spans="1:17" ht="27.75" customHeight="1">
      <c r="A23" s="130" t="s">
        <v>27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2"/>
    </row>
    <row r="24" ht="15">
      <c r="A24" s="68" t="s">
        <v>43</v>
      </c>
    </row>
    <row r="49" spans="3:15" ht="1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 ht="1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5" ht="15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3:15" ht="1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3:15" ht="15"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3:15" ht="15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ht="15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ht="1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</sheetData>
  <mergeCells count="16">
    <mergeCell ref="M4:M5"/>
    <mergeCell ref="N4:N5"/>
    <mergeCell ref="A23:Q23"/>
    <mergeCell ref="A4:B5"/>
    <mergeCell ref="A22:Q22"/>
    <mergeCell ref="H4:H5"/>
    <mergeCell ref="I4:I5"/>
    <mergeCell ref="L4:L5"/>
    <mergeCell ref="O4:O5"/>
    <mergeCell ref="E4:E5"/>
    <mergeCell ref="F4:F5"/>
    <mergeCell ref="G4:G5"/>
    <mergeCell ref="K4:K5"/>
    <mergeCell ref="J4:J5"/>
    <mergeCell ref="D4:D5"/>
    <mergeCell ref="C4:C5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tabSelected="1" zoomScale="110" zoomScaleNormal="110" workbookViewId="0" topLeftCell="A1">
      <selection activeCell="M14" sqref="M14"/>
    </sheetView>
  </sheetViews>
  <sheetFormatPr defaultColWidth="11.421875" defaultRowHeight="15"/>
  <cols>
    <col min="1" max="1" width="2.140625" style="56" customWidth="1"/>
    <col min="2" max="2" width="27.57421875" style="56" customWidth="1"/>
    <col min="3" max="15" width="9.00390625" style="56" customWidth="1"/>
    <col min="16" max="16" width="10.140625" style="56" customWidth="1"/>
    <col min="17" max="17" width="7.8515625" style="56" customWidth="1"/>
    <col min="18" max="16384" width="11.421875" style="56" customWidth="1"/>
  </cols>
  <sheetData>
    <row r="1" ht="16.5">
      <c r="B1" s="57" t="s">
        <v>39</v>
      </c>
    </row>
    <row r="2" spans="1:17" s="14" customFormat="1" ht="53.25" customHeight="1">
      <c r="A2" s="29" t="s">
        <v>37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6" s="30" customFormat="1" ht="16.5">
      <c r="A3" s="3" t="s">
        <v>29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s="30" customFormat="1" ht="13.5" thickBot="1">
      <c r="A4" s="17"/>
      <c r="B4" s="17"/>
      <c r="C4" s="17"/>
      <c r="D4" s="17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s="14" customFormat="1" ht="16.5" customHeight="1">
      <c r="A5" s="133" t="s">
        <v>26</v>
      </c>
      <c r="B5" s="134"/>
      <c r="C5" s="128">
        <v>43891</v>
      </c>
      <c r="D5" s="128">
        <v>43922</v>
      </c>
      <c r="E5" s="128">
        <v>43952</v>
      </c>
      <c r="F5" s="128">
        <v>43983</v>
      </c>
      <c r="G5" s="128">
        <v>44013</v>
      </c>
      <c r="H5" s="128">
        <v>44044</v>
      </c>
      <c r="I5" s="128">
        <v>44075</v>
      </c>
      <c r="J5" s="128">
        <v>44105</v>
      </c>
      <c r="K5" s="128">
        <v>44136</v>
      </c>
      <c r="L5" s="128">
        <v>44166</v>
      </c>
      <c r="M5" s="128">
        <v>44197</v>
      </c>
      <c r="N5" s="128">
        <v>44228</v>
      </c>
      <c r="O5" s="128">
        <v>44256</v>
      </c>
      <c r="P5" s="32" t="s">
        <v>20</v>
      </c>
      <c r="Q5" s="33"/>
    </row>
    <row r="6" spans="1:17" s="14" customFormat="1" ht="16.5" customHeight="1">
      <c r="A6" s="135"/>
      <c r="B6" s="135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34" t="s">
        <v>21</v>
      </c>
      <c r="Q6" s="35" t="s">
        <v>22</v>
      </c>
    </row>
    <row r="7" spans="1:18" s="14" customFormat="1" ht="15.75" customHeight="1">
      <c r="A7" s="69" t="s">
        <v>0</v>
      </c>
      <c r="B7" s="70"/>
      <c r="C7" s="111">
        <v>2.2183941000000003</v>
      </c>
      <c r="D7" s="111">
        <v>0.6185661</v>
      </c>
      <c r="E7" s="111">
        <v>0.8939594</v>
      </c>
      <c r="F7" s="111">
        <v>0.4362509</v>
      </c>
      <c r="G7" s="111">
        <v>1.1303172</v>
      </c>
      <c r="H7" s="111">
        <v>1.3732552</v>
      </c>
      <c r="I7" s="111">
        <v>4.631314</v>
      </c>
      <c r="J7" s="111">
        <v>2.9795540000000003</v>
      </c>
      <c r="K7" s="111">
        <v>4.106329000000001</v>
      </c>
      <c r="L7" s="111">
        <v>4.135031</v>
      </c>
      <c r="M7" s="117">
        <v>2.6451676</v>
      </c>
      <c r="N7" s="117">
        <v>3.273902</v>
      </c>
      <c r="O7" s="112">
        <v>4.964215</v>
      </c>
      <c r="P7" s="136">
        <v>144.9755698</v>
      </c>
      <c r="Q7" s="62">
        <v>0.04760433391408621</v>
      </c>
      <c r="R7" s="22"/>
    </row>
    <row r="8" spans="1:18" s="14" customFormat="1" ht="15.75" customHeight="1">
      <c r="A8" s="72"/>
      <c r="B8" s="73" t="s">
        <v>23</v>
      </c>
      <c r="C8" s="113">
        <v>1.409817</v>
      </c>
      <c r="D8" s="113">
        <v>0.2724278</v>
      </c>
      <c r="E8" s="114">
        <v>0.6794932</v>
      </c>
      <c r="F8" s="114">
        <v>0.2626838</v>
      </c>
      <c r="G8" s="114">
        <v>0.5605873</v>
      </c>
      <c r="H8" s="114">
        <v>0.8769966</v>
      </c>
      <c r="I8" s="114">
        <v>1.177315</v>
      </c>
      <c r="J8" s="114">
        <v>1.086781</v>
      </c>
      <c r="K8" s="114">
        <v>1.822067</v>
      </c>
      <c r="L8" s="114">
        <v>1.609917</v>
      </c>
      <c r="M8" s="114">
        <v>0.8414436</v>
      </c>
      <c r="N8" s="114">
        <v>1.100823</v>
      </c>
      <c r="O8" s="114">
        <v>2.129512</v>
      </c>
      <c r="P8" s="137">
        <v>93.13254340000002</v>
      </c>
      <c r="Q8" s="63"/>
      <c r="R8" s="22"/>
    </row>
    <row r="9" spans="1:18" s="14" customFormat="1" ht="15.75" customHeight="1">
      <c r="A9" s="75"/>
      <c r="B9" s="76" t="s">
        <v>24</v>
      </c>
      <c r="C9" s="115">
        <v>0.8085771</v>
      </c>
      <c r="D9" s="115">
        <v>0.3461383</v>
      </c>
      <c r="E9" s="115">
        <v>0.2144662</v>
      </c>
      <c r="F9" s="115">
        <v>0.1735671</v>
      </c>
      <c r="G9" s="115">
        <v>0.5697299</v>
      </c>
      <c r="H9" s="115">
        <v>0.4962586</v>
      </c>
      <c r="I9" s="115">
        <v>3.453999</v>
      </c>
      <c r="J9" s="115">
        <v>1.892773</v>
      </c>
      <c r="K9" s="116">
        <v>2.284262</v>
      </c>
      <c r="L9" s="116">
        <v>2.525114</v>
      </c>
      <c r="M9" s="116">
        <v>1.803724</v>
      </c>
      <c r="N9" s="116">
        <v>2.173079</v>
      </c>
      <c r="O9" s="116">
        <v>2.834703</v>
      </c>
      <c r="P9" s="138">
        <v>51.84302639999999</v>
      </c>
      <c r="Q9" s="64"/>
      <c r="R9" s="22"/>
    </row>
    <row r="10" spans="1:18" s="14" customFormat="1" ht="15.75" customHeight="1">
      <c r="A10" s="72" t="s">
        <v>1</v>
      </c>
      <c r="B10" s="73"/>
      <c r="C10" s="117">
        <v>5.423817</v>
      </c>
      <c r="D10" s="117">
        <v>1.8007194</v>
      </c>
      <c r="E10" s="117">
        <v>1.8195858999999999</v>
      </c>
      <c r="F10" s="117">
        <v>1.4965989</v>
      </c>
      <c r="G10" s="117">
        <v>2.039618</v>
      </c>
      <c r="H10" s="117">
        <v>4.9112</v>
      </c>
      <c r="I10" s="117">
        <v>6.244771999999999</v>
      </c>
      <c r="J10" s="117">
        <v>6.526281</v>
      </c>
      <c r="K10" s="117">
        <v>7.042455</v>
      </c>
      <c r="L10" s="117">
        <v>9.008897</v>
      </c>
      <c r="M10" s="117">
        <v>6.852131</v>
      </c>
      <c r="N10" s="117">
        <v>6.091215</v>
      </c>
      <c r="O10" s="117">
        <v>10.844483</v>
      </c>
      <c r="P10" s="136">
        <v>1045.066424</v>
      </c>
      <c r="Q10" s="65">
        <v>0.3431591341846618</v>
      </c>
      <c r="R10" s="22"/>
    </row>
    <row r="11" spans="1:18" s="14" customFormat="1" ht="15.75" customHeight="1">
      <c r="A11" s="72"/>
      <c r="B11" s="73" t="s">
        <v>23</v>
      </c>
      <c r="C11" s="113">
        <v>2.69405</v>
      </c>
      <c r="D11" s="113">
        <v>0.953074</v>
      </c>
      <c r="E11" s="113">
        <v>1.216885</v>
      </c>
      <c r="F11" s="113">
        <v>0.9198362</v>
      </c>
      <c r="G11" s="113">
        <v>1.23573</v>
      </c>
      <c r="H11" s="113">
        <v>2.310398</v>
      </c>
      <c r="I11" s="113">
        <v>2.34848</v>
      </c>
      <c r="J11" s="113">
        <v>2.937584</v>
      </c>
      <c r="K11" s="113">
        <v>3.526019</v>
      </c>
      <c r="L11" s="113">
        <v>3.611874</v>
      </c>
      <c r="M11" s="113">
        <v>2.964526</v>
      </c>
      <c r="N11" s="113">
        <v>2.517788</v>
      </c>
      <c r="O11" s="113">
        <v>4.668102</v>
      </c>
      <c r="P11" s="137">
        <v>784.2862312000001</v>
      </c>
      <c r="Q11" s="63"/>
      <c r="R11" s="22"/>
    </row>
    <row r="12" spans="1:18" s="14" customFormat="1" ht="15.75" customHeight="1">
      <c r="A12" s="75"/>
      <c r="B12" s="76" t="s">
        <v>24</v>
      </c>
      <c r="C12" s="115">
        <v>2.729767</v>
      </c>
      <c r="D12" s="115">
        <v>0.8476454</v>
      </c>
      <c r="E12" s="115">
        <v>0.6027009</v>
      </c>
      <c r="F12" s="115">
        <v>0.5767627</v>
      </c>
      <c r="G12" s="115">
        <v>0.803888</v>
      </c>
      <c r="H12" s="115">
        <v>2.600802</v>
      </c>
      <c r="I12" s="115">
        <v>3.896292</v>
      </c>
      <c r="J12" s="115">
        <v>3.588697</v>
      </c>
      <c r="K12" s="115">
        <v>3.516436</v>
      </c>
      <c r="L12" s="115">
        <v>5.397023</v>
      </c>
      <c r="M12" s="115">
        <v>3.887605</v>
      </c>
      <c r="N12" s="115">
        <v>3.573427</v>
      </c>
      <c r="O12" s="115">
        <v>6.176381</v>
      </c>
      <c r="P12" s="138">
        <v>260.7801928</v>
      </c>
      <c r="Q12" s="64"/>
      <c r="R12" s="22"/>
    </row>
    <row r="13" spans="1:18" s="14" customFormat="1" ht="15.75" customHeight="1">
      <c r="A13" s="72" t="s">
        <v>2</v>
      </c>
      <c r="B13" s="73"/>
      <c r="C13" s="117">
        <v>8.199009</v>
      </c>
      <c r="D13" s="117">
        <v>1.2261939</v>
      </c>
      <c r="E13" s="117">
        <v>1.1806659000000002</v>
      </c>
      <c r="F13" s="117">
        <v>1.9024566</v>
      </c>
      <c r="G13" s="117">
        <v>3.177942</v>
      </c>
      <c r="H13" s="117">
        <v>5.342406</v>
      </c>
      <c r="I13" s="117">
        <v>6.605968</v>
      </c>
      <c r="J13" s="117">
        <v>6.185168</v>
      </c>
      <c r="K13" s="117">
        <v>8.209225</v>
      </c>
      <c r="L13" s="117">
        <v>9.313452999999999</v>
      </c>
      <c r="M13" s="117">
        <v>6.487347999999999</v>
      </c>
      <c r="N13" s="117">
        <v>9.394383000000001</v>
      </c>
      <c r="O13" s="117">
        <v>7.401852</v>
      </c>
      <c r="P13" s="136">
        <v>1138.3625324</v>
      </c>
      <c r="Q13" s="65">
        <v>0.3737939446102069</v>
      </c>
      <c r="R13" s="22"/>
    </row>
    <row r="14" spans="1:18" s="14" customFormat="1" ht="15.75" customHeight="1">
      <c r="A14" s="72"/>
      <c r="B14" s="73" t="s">
        <v>23</v>
      </c>
      <c r="C14" s="113">
        <v>4.977558</v>
      </c>
      <c r="D14" s="113">
        <v>0.6251834</v>
      </c>
      <c r="E14" s="113">
        <v>0.7469666</v>
      </c>
      <c r="F14" s="113">
        <v>0.9318374</v>
      </c>
      <c r="G14" s="113">
        <v>1.617514</v>
      </c>
      <c r="H14" s="113">
        <v>2.37081</v>
      </c>
      <c r="I14" s="113">
        <v>1.989153</v>
      </c>
      <c r="J14" s="113">
        <v>1.765067</v>
      </c>
      <c r="K14" s="113">
        <v>2.434038</v>
      </c>
      <c r="L14" s="113">
        <v>3.330338</v>
      </c>
      <c r="M14" s="113">
        <v>2.374576</v>
      </c>
      <c r="N14" s="113">
        <v>4.612103</v>
      </c>
      <c r="O14" s="113">
        <v>3.022023</v>
      </c>
      <c r="P14" s="137">
        <v>880.6040213999997</v>
      </c>
      <c r="Q14" s="63"/>
      <c r="R14" s="22"/>
    </row>
    <row r="15" spans="1:18" s="14" customFormat="1" ht="15.75" customHeight="1">
      <c r="A15" s="75"/>
      <c r="B15" s="76" t="s">
        <v>24</v>
      </c>
      <c r="C15" s="115">
        <v>3.221451</v>
      </c>
      <c r="D15" s="115">
        <v>0.6010105</v>
      </c>
      <c r="E15" s="115">
        <v>0.4336993</v>
      </c>
      <c r="F15" s="115">
        <v>0.9706192</v>
      </c>
      <c r="G15" s="115">
        <v>1.560428</v>
      </c>
      <c r="H15" s="115">
        <v>2.971596</v>
      </c>
      <c r="I15" s="115">
        <v>4.616815</v>
      </c>
      <c r="J15" s="115">
        <v>4.420101</v>
      </c>
      <c r="K15" s="116">
        <v>5.775187</v>
      </c>
      <c r="L15" s="116">
        <v>5.983115</v>
      </c>
      <c r="M15" s="116">
        <v>4.112772</v>
      </c>
      <c r="N15" s="116">
        <v>4.78228</v>
      </c>
      <c r="O15" s="116">
        <v>4.379829</v>
      </c>
      <c r="P15" s="138">
        <v>257.758511</v>
      </c>
      <c r="Q15" s="64"/>
      <c r="R15" s="22"/>
    </row>
    <row r="16" spans="1:18" s="14" customFormat="1" ht="15.75" customHeight="1">
      <c r="A16" s="72" t="s">
        <v>3</v>
      </c>
      <c r="B16" s="73"/>
      <c r="C16" s="117">
        <v>4.2523599999999995</v>
      </c>
      <c r="D16" s="117">
        <v>0.6595147</v>
      </c>
      <c r="E16" s="117">
        <v>0.8970912</v>
      </c>
      <c r="F16" s="117">
        <v>0.4139267</v>
      </c>
      <c r="G16" s="117">
        <v>1.6701145</v>
      </c>
      <c r="H16" s="117">
        <v>1.0583562</v>
      </c>
      <c r="I16" s="117">
        <v>5.108955</v>
      </c>
      <c r="J16" s="117">
        <v>3.816723</v>
      </c>
      <c r="K16" s="112">
        <v>5.462073</v>
      </c>
      <c r="L16" s="112">
        <v>5.222303</v>
      </c>
      <c r="M16" s="112">
        <v>3.011038</v>
      </c>
      <c r="N16" s="112">
        <v>6.183528</v>
      </c>
      <c r="O16" s="112">
        <v>5.557145</v>
      </c>
      <c r="P16" s="136">
        <v>717.0234397000004</v>
      </c>
      <c r="Q16" s="65">
        <v>0.23544258729104495</v>
      </c>
      <c r="R16" s="22"/>
    </row>
    <row r="17" spans="1:18" s="14" customFormat="1" ht="15.75" customHeight="1">
      <c r="A17" s="72"/>
      <c r="B17" s="73" t="s">
        <v>23</v>
      </c>
      <c r="C17" s="113">
        <v>1.922132</v>
      </c>
      <c r="D17" s="113">
        <v>0.253025</v>
      </c>
      <c r="E17" s="113">
        <v>0.5825014</v>
      </c>
      <c r="F17" s="113">
        <v>0.143339</v>
      </c>
      <c r="G17" s="113">
        <v>0.5711565</v>
      </c>
      <c r="H17" s="113">
        <v>0.4544295</v>
      </c>
      <c r="I17" s="113">
        <v>1.696697</v>
      </c>
      <c r="J17" s="113">
        <v>1.052946</v>
      </c>
      <c r="K17" s="114">
        <v>2.61275</v>
      </c>
      <c r="L17" s="114">
        <v>1.60721</v>
      </c>
      <c r="M17" s="114">
        <v>1.043772</v>
      </c>
      <c r="N17" s="114">
        <v>2.577476</v>
      </c>
      <c r="O17" s="114">
        <v>2.019565</v>
      </c>
      <c r="P17" s="137">
        <v>544.8023724</v>
      </c>
      <c r="Q17" s="63"/>
      <c r="R17" s="22"/>
    </row>
    <row r="18" spans="1:18" s="14" customFormat="1" ht="15.75" customHeight="1">
      <c r="A18" s="72"/>
      <c r="B18" s="73" t="s">
        <v>24</v>
      </c>
      <c r="C18" s="118">
        <v>2.330228</v>
      </c>
      <c r="D18" s="118">
        <v>0.4064897</v>
      </c>
      <c r="E18" s="118">
        <v>0.3145898</v>
      </c>
      <c r="F18" s="118">
        <v>0.2705877</v>
      </c>
      <c r="G18" s="118">
        <v>1.098958</v>
      </c>
      <c r="H18" s="118">
        <v>0.6039267</v>
      </c>
      <c r="I18" s="118">
        <v>3.412258</v>
      </c>
      <c r="J18" s="118">
        <v>2.763777</v>
      </c>
      <c r="K18" s="119">
        <v>2.849323</v>
      </c>
      <c r="L18" s="119">
        <v>3.615093</v>
      </c>
      <c r="M18" s="119">
        <v>1.967266</v>
      </c>
      <c r="N18" s="119">
        <v>3.606052</v>
      </c>
      <c r="O18" s="119">
        <v>3.53758</v>
      </c>
      <c r="P18" s="139">
        <v>172.22106730000002</v>
      </c>
      <c r="Q18" s="66"/>
      <c r="R18" s="22"/>
    </row>
    <row r="19" spans="1:18" s="14" customFormat="1" ht="15.75" customHeight="1">
      <c r="A19" s="69" t="s">
        <v>25</v>
      </c>
      <c r="B19" s="70"/>
      <c r="C19" s="111">
        <v>20.093580099999997</v>
      </c>
      <c r="D19" s="111">
        <v>4.3049941</v>
      </c>
      <c r="E19" s="111">
        <v>4.7913024</v>
      </c>
      <c r="F19" s="111">
        <v>4.2492331000000005</v>
      </c>
      <c r="G19" s="111">
        <v>8.0179917</v>
      </c>
      <c r="H19" s="111">
        <v>12.685217399999999</v>
      </c>
      <c r="I19" s="111">
        <v>22.591009</v>
      </c>
      <c r="J19" s="111">
        <v>19.507726</v>
      </c>
      <c r="K19" s="111">
        <v>24.820082</v>
      </c>
      <c r="L19" s="111">
        <v>27.679683999999998</v>
      </c>
      <c r="M19" s="117">
        <v>18.9956846</v>
      </c>
      <c r="N19" s="117">
        <v>24.943027999999998</v>
      </c>
      <c r="O19" s="117">
        <v>28.767695000000003</v>
      </c>
      <c r="P19" s="136">
        <v>3045.427965900001</v>
      </c>
      <c r="Q19" s="65">
        <v>1</v>
      </c>
      <c r="R19" s="22"/>
    </row>
    <row r="20" spans="1:18" s="14" customFormat="1" ht="15.75" customHeight="1">
      <c r="A20" s="72"/>
      <c r="B20" s="73" t="s">
        <v>23</v>
      </c>
      <c r="C20" s="113">
        <v>11.003556999999999</v>
      </c>
      <c r="D20" s="113">
        <v>2.1037102</v>
      </c>
      <c r="E20" s="113">
        <v>3.2258462</v>
      </c>
      <c r="F20" s="113">
        <v>2.2576964000000004</v>
      </c>
      <c r="G20" s="113">
        <v>3.9849878</v>
      </c>
      <c r="H20" s="113">
        <v>6.0126341</v>
      </c>
      <c r="I20" s="113">
        <v>7.211644999999999</v>
      </c>
      <c r="J20" s="113">
        <v>6.842378</v>
      </c>
      <c r="K20" s="113">
        <v>10.394874000000002</v>
      </c>
      <c r="L20" s="113">
        <v>10.159339</v>
      </c>
      <c r="M20" s="113">
        <v>7.2243176</v>
      </c>
      <c r="N20" s="113">
        <v>10.80819</v>
      </c>
      <c r="O20" s="113">
        <v>11.839202</v>
      </c>
      <c r="P20" s="137">
        <v>2302.8251683999997</v>
      </c>
      <c r="Q20" s="65">
        <v>0.7561581472899678</v>
      </c>
      <c r="R20" s="22"/>
    </row>
    <row r="21" spans="1:18" s="14" customFormat="1" ht="15.75" customHeight="1" thickBot="1">
      <c r="A21" s="79"/>
      <c r="B21" s="80" t="s">
        <v>24</v>
      </c>
      <c r="C21" s="120">
        <v>9.0900231</v>
      </c>
      <c r="D21" s="120">
        <v>2.2012839</v>
      </c>
      <c r="E21" s="120">
        <v>1.5654562</v>
      </c>
      <c r="F21" s="120">
        <v>1.9915367000000002</v>
      </c>
      <c r="G21" s="120">
        <v>4.033003900000001</v>
      </c>
      <c r="H21" s="120">
        <v>6.672583299999999</v>
      </c>
      <c r="I21" s="120">
        <v>15.379364</v>
      </c>
      <c r="J21" s="120">
        <v>12.665348000000002</v>
      </c>
      <c r="K21" s="120">
        <v>14.425208</v>
      </c>
      <c r="L21" s="120">
        <v>17.520345</v>
      </c>
      <c r="M21" s="120">
        <v>11.771367</v>
      </c>
      <c r="N21" s="120">
        <v>14.134838</v>
      </c>
      <c r="O21" s="120">
        <v>16.928493000000003</v>
      </c>
      <c r="P21" s="140">
        <v>742.6027975000002</v>
      </c>
      <c r="Q21" s="67">
        <v>0.24384185271003195</v>
      </c>
      <c r="R21" s="22"/>
    </row>
    <row r="22" spans="1:17" s="14" customFormat="1" ht="15.75" customHeight="1">
      <c r="A22" s="53" t="s">
        <v>38</v>
      </c>
      <c r="B22" s="3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37"/>
    </row>
    <row r="23" spans="1:16" s="14" customFormat="1" ht="12.75">
      <c r="A23" s="26" t="s">
        <v>31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s="14" customFormat="1" ht="15.75" customHeight="1">
      <c r="A24" s="26" t="s">
        <v>28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</row>
    <row r="25" spans="1:16" s="14" customFormat="1" ht="12.75">
      <c r="A25" s="68" t="str">
        <f>+'Retiros25%| Evol Num'!A24</f>
        <v>Información actualizada a Marzo de 2021.</v>
      </c>
      <c r="B25" s="60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</sheetData>
  <mergeCells count="14">
    <mergeCell ref="A5:B6"/>
    <mergeCell ref="E5:E6"/>
    <mergeCell ref="F5:F6"/>
    <mergeCell ref="G5:G6"/>
    <mergeCell ref="H5:H6"/>
    <mergeCell ref="I5:I6"/>
    <mergeCell ref="C5:C6"/>
    <mergeCell ref="L5:L6"/>
    <mergeCell ref="O5:O6"/>
    <mergeCell ref="K5:K6"/>
    <mergeCell ref="J5:J6"/>
    <mergeCell ref="D5:D6"/>
    <mergeCell ref="M5:M6"/>
    <mergeCell ref="N5:N6"/>
  </mergeCells>
  <hyperlinks>
    <hyperlink ref="B1" location="Índice!A1" display="Volver al Índice 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asap2010</dc:creator>
  <cp:keywords/>
  <dc:description/>
  <cp:lastModifiedBy>asap2010</cp:lastModifiedBy>
  <cp:lastPrinted>2019-03-25T16:52:41Z</cp:lastPrinted>
  <dcterms:created xsi:type="dcterms:W3CDTF">2018-07-18T18:31:12Z</dcterms:created>
  <dcterms:modified xsi:type="dcterms:W3CDTF">2021-05-26T17:35:07Z</dcterms:modified>
  <cp:category/>
  <cp:version/>
  <cp:contentType/>
  <cp:contentStatus/>
</cp:coreProperties>
</file>