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36" yWindow="65524" windowWidth="14040" windowHeight="1176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52511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<sst xmlns="http://schemas.openxmlformats.org/spreadsheetml/2006/main" count="95" uniqueCount="44">
  <si>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</si>
  <si>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</si>
  <si>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</si>
  <si>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</si>
  <si>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</si>
  <si>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</si>
  <si>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</si>
  <si>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</si>
  <si>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</si>
  <si>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</si>
  <si>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</si>
  <si>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</si>
  <si>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</si>
  <si>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</si>
  <si>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</si>
  <si>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</si>
  <si>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</si>
  <si>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</si>
  <si>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</si>
  <si>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</si>
  <si>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</si>
  <si>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</si>
  <si>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</si>
  <si>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</si>
  <si>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</si>
  <si>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</si>
  <si>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</si>
  <si>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</si>
  <si>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</si>
  <si>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</si>
  <si>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</si>
  <si>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</si>
  <si>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</si>
  <si>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</si>
  <si>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</si>
  <si>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</si>
  <si>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</si>
  <si>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</si>
  <si>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</si>
  <si>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</si>
  <si>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</si>
  <si>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</si>
  <si>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</si>
  <si>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Mayo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</si>
</sst>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C34" sqref="C34"/>
    </sheetView>
  </sheetViews>
  <sheetFormatPr defaultColWidth="11.421875" defaultRowHeight="15"/>
  <cols>
    <col min="1" max="1" width="5.57421875" style="41" customWidth="1"/>
    <col min="2" max="2" width="2.421875" style="41" customWidth="1"/>
    <col min="3" max="3" width="125.7109375" style="41" customWidth="1"/>
    <col min="4" max="16384" width="11.421875" style="41" customWidth="1"/>
  </cols>
  <sheetData>
    <row r="7" spans="1:3" ht="13.8" thickBot="1">
      <c r="A7" s="40"/>
      <c r="B7" s="40"/>
      <c r="C7" s="40"/>
    </row>
    <row r="8" spans="1:3" ht="15">
      <c r="A8" s="42"/>
      <c r="B8" s="42"/>
      <c r="C8" s="42"/>
    </row>
    <row r="9" spans="1:3" ht="16.8">
      <c r="A9" s="43" t="s">
        <v>35</v>
      </c>
      <c r="B9" s="44"/>
      <c r="C9" s="42"/>
    </row>
    <row r="10" spans="1:3" ht="15">
      <c r="A10" s="45"/>
      <c r="B10" s="45"/>
      <c r="C10" s="46"/>
    </row>
    <row r="11" spans="1:3" ht="13.8">
      <c r="A11" s="47"/>
      <c r="B11" s="48" t="s">
        <v>33</v>
      </c>
      <c r="C11" s="54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7"/>
      <c r="B12" s="48" t="s">
        <v>33</v>
      </c>
      <c r="C12" s="54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7"/>
      <c r="B13" s="48" t="s">
        <v>33</v>
      </c>
      <c r="C13" s="54" t="str">
        <f>+'Retiros25%| Monto'!A2</f>
        <v>Monto mensual de Retiros de las Cuentas Individuales de Capitalización para la compra de Primer Inmueble según AFP y Finalidad</v>
      </c>
    </row>
    <row r="14" spans="1:3" ht="14.4">
      <c r="A14" s="47"/>
      <c r="B14" s="48" t="s">
        <v>33</v>
      </c>
      <c r="C14" s="55" t="s">
        <v>34</v>
      </c>
    </row>
    <row r="15" spans="1:3" ht="13.8" thickBot="1">
      <c r="A15" s="49"/>
      <c r="B15" s="50"/>
      <c r="C15" s="49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90" zoomScaleNormal="90" workbookViewId="0" topLeftCell="A1">
      <selection activeCell="A28" sqref="A28"/>
    </sheetView>
  </sheetViews>
  <sheetFormatPr defaultColWidth="11.421875" defaultRowHeight="15"/>
  <cols>
    <col min="1" max="1" width="1.7109375" style="56" customWidth="1"/>
    <col min="2" max="2" width="24.421875" style="56" customWidth="1"/>
    <col min="3" max="13" width="9.28125" style="56" customWidth="1"/>
    <col min="14" max="14" width="8.8515625" style="56" customWidth="1"/>
    <col min="15" max="16" width="10.7109375" style="56" customWidth="1"/>
    <col min="17" max="16384" width="11.421875" style="56" customWidth="1"/>
  </cols>
  <sheetData>
    <row r="1" ht="15">
      <c r="B1" s="57" t="s">
        <v>39</v>
      </c>
    </row>
    <row r="2" spans="1:16" s="14" customFormat="1" ht="55.5" customHeight="1">
      <c r="A2" s="1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4" customFormat="1" ht="16.8">
      <c r="A3" s="3">
        <v>44347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0" t="s">
        <v>26</v>
      </c>
      <c r="B5" s="131"/>
      <c r="C5" s="58" t="s">
        <v>40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128" t="s">
        <v>4</v>
      </c>
      <c r="O5" s="18" t="s">
        <v>5</v>
      </c>
      <c r="P5" s="18" t="s">
        <v>5</v>
      </c>
    </row>
    <row r="6" spans="1:16" s="14" customFormat="1" ht="13.8">
      <c r="A6" s="132"/>
      <c r="B6" s="132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9"/>
      <c r="O6" s="21" t="s">
        <v>17</v>
      </c>
      <c r="P6" s="21" t="s">
        <v>18</v>
      </c>
    </row>
    <row r="7" spans="1:17" s="14" customFormat="1" ht="13.8">
      <c r="A7" s="72" t="s">
        <v>0</v>
      </c>
      <c r="B7" s="96"/>
      <c r="C7" s="97">
        <f>+C9+C8</f>
        <v>0</v>
      </c>
      <c r="D7" s="97">
        <f aca="true" t="shared" si="0" ref="D7:M7">+D9+D8</f>
        <v>142</v>
      </c>
      <c r="E7" s="97">
        <f t="shared" si="0"/>
        <v>1555</v>
      </c>
      <c r="F7" s="97">
        <f t="shared" si="0"/>
        <v>1690</v>
      </c>
      <c r="G7" s="97">
        <f t="shared" si="0"/>
        <v>1181</v>
      </c>
      <c r="H7" s="97">
        <f t="shared" si="0"/>
        <v>746</v>
      </c>
      <c r="I7" s="97">
        <f t="shared" si="0"/>
        <v>360</v>
      </c>
      <c r="J7" s="97">
        <f t="shared" si="0"/>
        <v>143</v>
      </c>
      <c r="K7" s="97">
        <f t="shared" si="0"/>
        <v>69</v>
      </c>
      <c r="L7" s="97">
        <f t="shared" si="0"/>
        <v>14</v>
      </c>
      <c r="M7" s="97">
        <f t="shared" si="0"/>
        <v>4</v>
      </c>
      <c r="N7" s="97">
        <f>+N9+N8</f>
        <v>5904</v>
      </c>
      <c r="O7" s="98">
        <f>+N7/$N$7</f>
        <v>1</v>
      </c>
      <c r="P7" s="98">
        <f>+N7/$N$19</f>
        <v>0.056695091034800645</v>
      </c>
      <c r="Q7" s="22"/>
    </row>
    <row r="8" spans="1:29" s="14" customFormat="1" ht="13.8">
      <c r="A8" s="99"/>
      <c r="B8" s="53" t="s">
        <v>23</v>
      </c>
      <c r="C8" s="88">
        <v>0</v>
      </c>
      <c r="D8" s="88">
        <v>21</v>
      </c>
      <c r="E8" s="88">
        <v>394</v>
      </c>
      <c r="F8" s="88">
        <v>700</v>
      </c>
      <c r="G8" s="88">
        <v>702</v>
      </c>
      <c r="H8" s="88">
        <v>485</v>
      </c>
      <c r="I8" s="88">
        <v>223</v>
      </c>
      <c r="J8" s="88">
        <v>87</v>
      </c>
      <c r="K8" s="88">
        <v>40</v>
      </c>
      <c r="L8" s="88">
        <v>9</v>
      </c>
      <c r="M8" s="88">
        <v>2</v>
      </c>
      <c r="N8" s="88">
        <v>2663</v>
      </c>
      <c r="O8" s="100">
        <f aca="true" t="shared" si="1" ref="O8:O9">+N8/$N$7</f>
        <v>0.45105013550135503</v>
      </c>
      <c r="P8" s="88"/>
      <c r="Q8" s="22"/>
      <c r="AC8" s="23"/>
    </row>
    <row r="9" spans="1:17" s="14" customFormat="1" ht="13.8">
      <c r="A9" s="75"/>
      <c r="B9" s="101" t="s">
        <v>24</v>
      </c>
      <c r="C9" s="91">
        <v>0</v>
      </c>
      <c r="D9" s="91">
        <v>121</v>
      </c>
      <c r="E9" s="91">
        <v>1161</v>
      </c>
      <c r="F9" s="91">
        <v>990</v>
      </c>
      <c r="G9" s="91">
        <v>479</v>
      </c>
      <c r="H9" s="91">
        <v>261</v>
      </c>
      <c r="I9" s="91">
        <v>137</v>
      </c>
      <c r="J9" s="91">
        <v>56</v>
      </c>
      <c r="K9" s="91">
        <v>29</v>
      </c>
      <c r="L9" s="91">
        <v>5</v>
      </c>
      <c r="M9" s="91">
        <v>2</v>
      </c>
      <c r="N9" s="91">
        <v>3241</v>
      </c>
      <c r="O9" s="102">
        <f t="shared" si="1"/>
        <v>0.548949864498645</v>
      </c>
      <c r="P9" s="91"/>
      <c r="Q9" s="22"/>
    </row>
    <row r="10" spans="1:17" s="14" customFormat="1" ht="13.8">
      <c r="A10" s="72" t="s">
        <v>1</v>
      </c>
      <c r="B10" s="72"/>
      <c r="C10" s="97">
        <f>+C12+C11</f>
        <v>0</v>
      </c>
      <c r="D10" s="97">
        <f aca="true" t="shared" si="2" ref="D10:M10">+D12+D11</f>
        <v>44</v>
      </c>
      <c r="E10" s="97">
        <f t="shared" si="2"/>
        <v>1621</v>
      </c>
      <c r="F10" s="97">
        <f t="shared" si="2"/>
        <v>5788</v>
      </c>
      <c r="G10" s="97">
        <f t="shared" si="2"/>
        <v>8907</v>
      </c>
      <c r="H10" s="97">
        <f t="shared" si="2"/>
        <v>8254</v>
      </c>
      <c r="I10" s="97">
        <f t="shared" si="2"/>
        <v>5594</v>
      </c>
      <c r="J10" s="97">
        <f t="shared" si="2"/>
        <v>3354</v>
      </c>
      <c r="K10" s="97">
        <f t="shared" si="2"/>
        <v>1776</v>
      </c>
      <c r="L10" s="97">
        <f t="shared" si="2"/>
        <v>577</v>
      </c>
      <c r="M10" s="97">
        <f t="shared" si="2"/>
        <v>367</v>
      </c>
      <c r="N10" s="97">
        <f>+N12+N11</f>
        <v>36282</v>
      </c>
      <c r="O10" s="98">
        <f>+N10/$N$10</f>
        <v>1</v>
      </c>
      <c r="P10" s="98">
        <f>+N10/$N$19</f>
        <v>0.34840977183682875</v>
      </c>
      <c r="Q10" s="22"/>
    </row>
    <row r="11" spans="1:29" s="14" customFormat="1" ht="13.8">
      <c r="A11" s="99"/>
      <c r="B11" s="53" t="s">
        <v>23</v>
      </c>
      <c r="C11" s="88">
        <v>0</v>
      </c>
      <c r="D11" s="88">
        <v>18</v>
      </c>
      <c r="E11" s="88">
        <v>740</v>
      </c>
      <c r="F11" s="88">
        <v>3433</v>
      </c>
      <c r="G11" s="88">
        <v>6156</v>
      </c>
      <c r="H11" s="88">
        <v>6044</v>
      </c>
      <c r="I11" s="88">
        <v>4078</v>
      </c>
      <c r="J11" s="88">
        <v>2389</v>
      </c>
      <c r="K11" s="88">
        <v>1244</v>
      </c>
      <c r="L11" s="88">
        <v>395</v>
      </c>
      <c r="M11" s="88">
        <v>252</v>
      </c>
      <c r="N11" s="88">
        <v>24749</v>
      </c>
      <c r="O11" s="103">
        <f aca="true" t="shared" si="3" ref="O11:O12">+N11/$N$10</f>
        <v>0.682128879334105</v>
      </c>
      <c r="P11" s="88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5"/>
      <c r="B12" s="101" t="s">
        <v>24</v>
      </c>
      <c r="C12" s="91">
        <v>0</v>
      </c>
      <c r="D12" s="91">
        <v>26</v>
      </c>
      <c r="E12" s="91">
        <v>881</v>
      </c>
      <c r="F12" s="91">
        <v>2355</v>
      </c>
      <c r="G12" s="91">
        <v>2751</v>
      </c>
      <c r="H12" s="91">
        <v>2210</v>
      </c>
      <c r="I12" s="91">
        <v>1516</v>
      </c>
      <c r="J12" s="91">
        <v>965</v>
      </c>
      <c r="K12" s="91">
        <v>532</v>
      </c>
      <c r="L12" s="91">
        <v>182</v>
      </c>
      <c r="M12" s="91">
        <v>115</v>
      </c>
      <c r="N12" s="91">
        <v>11533</v>
      </c>
      <c r="O12" s="102">
        <f t="shared" si="3"/>
        <v>0.31787112066589496</v>
      </c>
      <c r="P12" s="91"/>
      <c r="Q12" s="22"/>
      <c r="U12" s="23"/>
      <c r="V12" s="23"/>
      <c r="W12" s="23"/>
      <c r="X12" s="23"/>
      <c r="AC12" s="23"/>
    </row>
    <row r="13" spans="1:17" s="14" customFormat="1" ht="13.8">
      <c r="A13" s="72" t="s">
        <v>2</v>
      </c>
      <c r="B13" s="72"/>
      <c r="C13" s="97">
        <f>+C15+C14</f>
        <v>0</v>
      </c>
      <c r="D13" s="97">
        <f aca="true" t="shared" si="4" ref="D13:M13">+D15+D14</f>
        <v>94</v>
      </c>
      <c r="E13" s="97">
        <f t="shared" si="4"/>
        <v>2975</v>
      </c>
      <c r="F13" s="97">
        <f t="shared" si="4"/>
        <v>8486</v>
      </c>
      <c r="G13" s="97">
        <f t="shared" si="4"/>
        <v>9890</v>
      </c>
      <c r="H13" s="97">
        <f t="shared" si="4"/>
        <v>7624</v>
      </c>
      <c r="I13" s="97">
        <f t="shared" si="4"/>
        <v>4612</v>
      </c>
      <c r="J13" s="97">
        <f t="shared" si="4"/>
        <v>2600</v>
      </c>
      <c r="K13" s="97">
        <f t="shared" si="4"/>
        <v>1301</v>
      </c>
      <c r="L13" s="97">
        <f t="shared" si="4"/>
        <v>369</v>
      </c>
      <c r="M13" s="97">
        <f t="shared" si="4"/>
        <v>374</v>
      </c>
      <c r="N13" s="97">
        <f>+N15+N14</f>
        <v>38325</v>
      </c>
      <c r="O13" s="98">
        <f>+N13/$N$13</f>
        <v>1</v>
      </c>
      <c r="P13" s="98">
        <f>+N13/$N$19</f>
        <v>0.3680283475455174</v>
      </c>
      <c r="Q13" s="22"/>
    </row>
    <row r="14" spans="1:29" s="14" customFormat="1" ht="13.8">
      <c r="A14" s="99"/>
      <c r="B14" s="53" t="s">
        <v>23</v>
      </c>
      <c r="C14" s="88">
        <v>0</v>
      </c>
      <c r="D14" s="88">
        <v>35</v>
      </c>
      <c r="E14" s="88">
        <v>1295</v>
      </c>
      <c r="F14" s="88">
        <v>4891</v>
      </c>
      <c r="G14" s="88">
        <v>7051</v>
      </c>
      <c r="H14" s="88">
        <v>5943</v>
      </c>
      <c r="I14" s="88">
        <v>3564</v>
      </c>
      <c r="J14" s="88">
        <v>1968</v>
      </c>
      <c r="K14" s="88">
        <v>957</v>
      </c>
      <c r="L14" s="88">
        <v>285</v>
      </c>
      <c r="M14" s="88">
        <v>250</v>
      </c>
      <c r="N14" s="88">
        <v>26239</v>
      </c>
      <c r="O14" s="103">
        <f aca="true" t="shared" si="5" ref="O14:O15">+N14/$N$13</f>
        <v>0.6846444879321592</v>
      </c>
      <c r="P14" s="88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5"/>
      <c r="B15" s="101" t="s">
        <v>24</v>
      </c>
      <c r="C15" s="91">
        <v>0</v>
      </c>
      <c r="D15" s="91">
        <v>59</v>
      </c>
      <c r="E15" s="91">
        <v>1680</v>
      </c>
      <c r="F15" s="91">
        <v>3595</v>
      </c>
      <c r="G15" s="91">
        <v>2839</v>
      </c>
      <c r="H15" s="91">
        <v>1681</v>
      </c>
      <c r="I15" s="91">
        <v>1048</v>
      </c>
      <c r="J15" s="91">
        <v>632</v>
      </c>
      <c r="K15" s="91">
        <v>344</v>
      </c>
      <c r="L15" s="91">
        <v>84</v>
      </c>
      <c r="M15" s="91">
        <v>124</v>
      </c>
      <c r="N15" s="91">
        <v>12086</v>
      </c>
      <c r="O15" s="102">
        <f t="shared" si="5"/>
        <v>0.31535551206784085</v>
      </c>
      <c r="P15" s="91"/>
      <c r="Q15" s="22"/>
      <c r="U15" s="23"/>
      <c r="V15" s="23"/>
      <c r="W15" s="23"/>
      <c r="X15" s="23"/>
      <c r="AC15" s="23"/>
    </row>
    <row r="16" spans="1:17" s="14" customFormat="1" ht="13.8">
      <c r="A16" s="72" t="s">
        <v>3</v>
      </c>
      <c r="B16" s="72"/>
      <c r="C16" s="97">
        <f>+C18+C17</f>
        <v>0</v>
      </c>
      <c r="D16" s="97">
        <f aca="true" t="shared" si="6" ref="D16:M16">+D18+D17</f>
        <v>26</v>
      </c>
      <c r="E16" s="97">
        <f t="shared" si="6"/>
        <v>1123</v>
      </c>
      <c r="F16" s="97">
        <f t="shared" si="6"/>
        <v>4080</v>
      </c>
      <c r="G16" s="97">
        <f t="shared" si="6"/>
        <v>6004</v>
      </c>
      <c r="H16" s="97">
        <f t="shared" si="6"/>
        <v>5347</v>
      </c>
      <c r="I16" s="97">
        <f t="shared" si="6"/>
        <v>3524</v>
      </c>
      <c r="J16" s="97">
        <f t="shared" si="6"/>
        <v>1992</v>
      </c>
      <c r="K16" s="97">
        <f t="shared" si="6"/>
        <v>1009</v>
      </c>
      <c r="L16" s="97">
        <f t="shared" si="6"/>
        <v>294</v>
      </c>
      <c r="M16" s="97">
        <f t="shared" si="6"/>
        <v>226</v>
      </c>
      <c r="N16" s="97">
        <f>+N18+N17</f>
        <v>23625</v>
      </c>
      <c r="O16" s="98">
        <f>+N16/$N$16</f>
        <v>1</v>
      </c>
      <c r="P16" s="98">
        <f>+N16/$N$19</f>
        <v>0.2268667895828532</v>
      </c>
      <c r="Q16" s="22"/>
    </row>
    <row r="17" spans="1:29" s="14" customFormat="1" ht="13.8">
      <c r="A17" s="99"/>
      <c r="B17" s="53" t="s">
        <v>23</v>
      </c>
      <c r="C17" s="88">
        <v>0</v>
      </c>
      <c r="D17" s="88">
        <v>12</v>
      </c>
      <c r="E17" s="88">
        <v>554</v>
      </c>
      <c r="F17" s="88">
        <v>2487</v>
      </c>
      <c r="G17" s="88">
        <v>4246</v>
      </c>
      <c r="H17" s="88">
        <v>3916</v>
      </c>
      <c r="I17" s="88">
        <v>2552</v>
      </c>
      <c r="J17" s="88">
        <v>1400</v>
      </c>
      <c r="K17" s="88">
        <v>690</v>
      </c>
      <c r="L17" s="88">
        <v>220</v>
      </c>
      <c r="M17" s="88">
        <v>145</v>
      </c>
      <c r="N17" s="88">
        <v>16222</v>
      </c>
      <c r="O17" s="103">
        <f aca="true" t="shared" si="7" ref="O17:O18">+N17/$N$16</f>
        <v>0.6866455026455026</v>
      </c>
      <c r="P17" s="88"/>
      <c r="Q17" s="22"/>
      <c r="U17" s="23"/>
      <c r="V17" s="23"/>
      <c r="W17" s="23"/>
      <c r="X17" s="23"/>
      <c r="AC17" s="23"/>
    </row>
    <row r="18" spans="1:29" s="14" customFormat="1" ht="13.8">
      <c r="A18" s="75"/>
      <c r="B18" s="101" t="s">
        <v>24</v>
      </c>
      <c r="C18" s="91">
        <v>0</v>
      </c>
      <c r="D18" s="91">
        <v>14</v>
      </c>
      <c r="E18" s="91">
        <v>569</v>
      </c>
      <c r="F18" s="91">
        <v>1593</v>
      </c>
      <c r="G18" s="91">
        <v>1758</v>
      </c>
      <c r="H18" s="91">
        <v>1431</v>
      </c>
      <c r="I18" s="91">
        <v>972</v>
      </c>
      <c r="J18" s="91">
        <v>592</v>
      </c>
      <c r="K18" s="91">
        <v>319</v>
      </c>
      <c r="L18" s="91">
        <v>74</v>
      </c>
      <c r="M18" s="91">
        <v>81</v>
      </c>
      <c r="N18" s="91">
        <v>7403</v>
      </c>
      <c r="O18" s="102">
        <f t="shared" si="7"/>
        <v>0.31335449735449733</v>
      </c>
      <c r="P18" s="91"/>
      <c r="Q18" s="22"/>
      <c r="U18" s="23"/>
      <c r="V18" s="23"/>
      <c r="W18" s="23"/>
      <c r="AC18" s="23"/>
    </row>
    <row r="19" spans="1:17" s="14" customFormat="1" ht="13.8">
      <c r="A19" s="104" t="s">
        <v>25</v>
      </c>
      <c r="B19" s="72"/>
      <c r="C19" s="97">
        <f>+C21+C20</f>
        <v>0</v>
      </c>
      <c r="D19" s="97">
        <f aca="true" t="shared" si="8" ref="D19:M19">+D21+D20</f>
        <v>306</v>
      </c>
      <c r="E19" s="97">
        <f t="shared" si="8"/>
        <v>7274</v>
      </c>
      <c r="F19" s="97">
        <f t="shared" si="8"/>
        <v>20044</v>
      </c>
      <c r="G19" s="97">
        <f t="shared" si="8"/>
        <v>25982</v>
      </c>
      <c r="H19" s="97">
        <f t="shared" si="8"/>
        <v>21971</v>
      </c>
      <c r="I19" s="97">
        <f t="shared" si="8"/>
        <v>14090</v>
      </c>
      <c r="J19" s="97">
        <f t="shared" si="8"/>
        <v>8089</v>
      </c>
      <c r="K19" s="97">
        <f t="shared" si="8"/>
        <v>4155</v>
      </c>
      <c r="L19" s="97">
        <f t="shared" si="8"/>
        <v>1254</v>
      </c>
      <c r="M19" s="97">
        <f t="shared" si="8"/>
        <v>971</v>
      </c>
      <c r="N19" s="97">
        <f>+N21+N20</f>
        <v>104136</v>
      </c>
      <c r="O19" s="98">
        <f>+N19/$N$19</f>
        <v>1</v>
      </c>
      <c r="P19" s="98">
        <f>+N19/$N$19</f>
        <v>1</v>
      </c>
      <c r="Q19" s="22"/>
    </row>
    <row r="20" spans="1:17" s="14" customFormat="1" ht="13.8">
      <c r="A20" s="105"/>
      <c r="B20" s="26" t="s">
        <v>23</v>
      </c>
      <c r="C20" s="88">
        <f>+C8+C11+C14+C17</f>
        <v>0</v>
      </c>
      <c r="D20" s="88">
        <f aca="true" t="shared" si="9" ref="D20:M21">+D8+D11+D14+D17</f>
        <v>86</v>
      </c>
      <c r="E20" s="88">
        <f t="shared" si="9"/>
        <v>2983</v>
      </c>
      <c r="F20" s="88">
        <f t="shared" si="9"/>
        <v>11511</v>
      </c>
      <c r="G20" s="88">
        <f t="shared" si="9"/>
        <v>18155</v>
      </c>
      <c r="H20" s="88">
        <f t="shared" si="9"/>
        <v>16388</v>
      </c>
      <c r="I20" s="88">
        <f t="shared" si="9"/>
        <v>10417</v>
      </c>
      <c r="J20" s="88">
        <f t="shared" si="9"/>
        <v>5844</v>
      </c>
      <c r="K20" s="88">
        <f t="shared" si="9"/>
        <v>2931</v>
      </c>
      <c r="L20" s="88">
        <f t="shared" si="9"/>
        <v>909</v>
      </c>
      <c r="M20" s="88">
        <f t="shared" si="9"/>
        <v>649</v>
      </c>
      <c r="N20" s="88">
        <f>SUM(C20:M20)</f>
        <v>69873</v>
      </c>
      <c r="O20" s="103">
        <f aca="true" t="shared" si="10" ref="O20:O21">+N20/$N$19</f>
        <v>0.6709783360221249</v>
      </c>
      <c r="P20" s="88"/>
      <c r="Q20" s="22"/>
    </row>
    <row r="21" spans="1:17" s="14" customFormat="1" ht="13.8">
      <c r="A21" s="101"/>
      <c r="B21" s="106" t="s">
        <v>24</v>
      </c>
      <c r="C21" s="91">
        <f>+C9+C12+C15+C18</f>
        <v>0</v>
      </c>
      <c r="D21" s="91">
        <f t="shared" si="9"/>
        <v>220</v>
      </c>
      <c r="E21" s="91">
        <f t="shared" si="9"/>
        <v>4291</v>
      </c>
      <c r="F21" s="91">
        <f t="shared" si="9"/>
        <v>8533</v>
      </c>
      <c r="G21" s="91">
        <f t="shared" si="9"/>
        <v>7827</v>
      </c>
      <c r="H21" s="91">
        <f t="shared" si="9"/>
        <v>5583</v>
      </c>
      <c r="I21" s="91">
        <f t="shared" si="9"/>
        <v>3673</v>
      </c>
      <c r="J21" s="91">
        <f t="shared" si="9"/>
        <v>2245</v>
      </c>
      <c r="K21" s="91">
        <f t="shared" si="9"/>
        <v>1224</v>
      </c>
      <c r="L21" s="91">
        <f t="shared" si="9"/>
        <v>345</v>
      </c>
      <c r="M21" s="91">
        <f t="shared" si="9"/>
        <v>322</v>
      </c>
      <c r="N21" s="91">
        <f>SUM(C21:M21)</f>
        <v>34263</v>
      </c>
      <c r="O21" s="102">
        <f t="shared" si="10"/>
        <v>0.3290216639778751</v>
      </c>
      <c r="P21" s="91"/>
      <c r="Q21" s="22"/>
    </row>
    <row r="22" spans="1:16" s="14" customFormat="1" ht="13.8">
      <c r="A22" s="104" t="s">
        <v>19</v>
      </c>
      <c r="B22" s="107"/>
      <c r="C22" s="108">
        <f>+C19/$N$19</f>
        <v>0</v>
      </c>
      <c r="D22" s="108">
        <f aca="true" t="shared" si="11" ref="D22:N22">+D19/$N$19</f>
        <v>0.002938465084120765</v>
      </c>
      <c r="E22" s="108">
        <f t="shared" si="11"/>
        <v>0.06985096412383805</v>
      </c>
      <c r="F22" s="108">
        <f t="shared" si="11"/>
        <v>0.1924790658369824</v>
      </c>
      <c r="G22" s="108">
        <f t="shared" si="11"/>
        <v>0.24950065299224092</v>
      </c>
      <c r="H22" s="108">
        <f t="shared" si="11"/>
        <v>0.2109837136052854</v>
      </c>
      <c r="I22" s="108">
        <f t="shared" si="11"/>
        <v>0.13530383344856725</v>
      </c>
      <c r="J22" s="108">
        <f t="shared" si="11"/>
        <v>0.07767726818775447</v>
      </c>
      <c r="K22" s="108">
        <f t="shared" si="11"/>
        <v>0.03989974648536529</v>
      </c>
      <c r="L22" s="108">
        <f t="shared" si="11"/>
        <v>0.012041945148651763</v>
      </c>
      <c r="M22" s="108">
        <f t="shared" si="11"/>
        <v>0.00932434508719367</v>
      </c>
      <c r="N22" s="108">
        <f t="shared" si="11"/>
        <v>1</v>
      </c>
      <c r="O22" s="99"/>
      <c r="P22" s="109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6" t="s">
        <v>32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6" s="14" customFormat="1" ht="13.8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61"/>
      <c r="N28" s="61"/>
    </row>
    <row r="29" spans="4:14" ht="15">
      <c r="D29" s="61"/>
      <c r="M29" s="61"/>
      <c r="N29" s="61"/>
    </row>
    <row r="30" spans="4:15" ht="15">
      <c r="D30" s="61"/>
      <c r="E30" s="61"/>
      <c r="M30" s="61"/>
      <c r="N30" s="61"/>
      <c r="O30" s="61"/>
    </row>
    <row r="31" spans="5:15" ht="15">
      <c r="E31" s="61"/>
      <c r="F31" s="61"/>
      <c r="G31" s="61"/>
      <c r="H31" s="61"/>
      <c r="I31" s="61"/>
      <c r="J31" s="61"/>
      <c r="K31" s="61"/>
      <c r="M31" s="61"/>
      <c r="N31" s="61"/>
      <c r="O31" s="61"/>
    </row>
    <row r="32" spans="4:15" ht="15"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6:15" ht="15">
      <c r="F33" s="61"/>
      <c r="G33" s="61"/>
      <c r="H33" s="61"/>
      <c r="I33" s="61"/>
      <c r="N33" s="61"/>
      <c r="O33" s="61"/>
    </row>
    <row r="34" spans="4:14" ht="15">
      <c r="D34" s="61"/>
      <c r="E34" s="61"/>
      <c r="F34" s="61"/>
      <c r="G34" s="61"/>
      <c r="H34" s="61"/>
      <c r="I34" s="61"/>
      <c r="J34" s="61"/>
      <c r="M34" s="61"/>
      <c r="N34" s="61"/>
    </row>
    <row r="35" spans="4:15" ht="15"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5:15" ht="15">
      <c r="E36" s="61"/>
      <c r="F36" s="61"/>
      <c r="G36" s="61"/>
      <c r="H36" s="61"/>
      <c r="I36" s="61"/>
      <c r="J36" s="61"/>
      <c r="M36" s="61"/>
      <c r="N36" s="61"/>
      <c r="O36" s="61"/>
    </row>
    <row r="37" spans="5:15" ht="15"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4:15" ht="15"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6:15" ht="15">
      <c r="F39" s="61"/>
      <c r="G39" s="61"/>
      <c r="H39" s="61"/>
      <c r="I39" s="61"/>
      <c r="N39" s="61"/>
      <c r="O39" s="61"/>
    </row>
    <row r="41" spans="7:15" ht="15">
      <c r="G41" s="61"/>
      <c r="H41" s="61"/>
      <c r="I41" s="61"/>
      <c r="J41" s="61"/>
      <c r="K41" s="61"/>
      <c r="O41" s="61"/>
    </row>
    <row r="42" spans="4:15" ht="15">
      <c r="D42" s="61"/>
      <c r="E42" s="61"/>
      <c r="F42" s="61"/>
      <c r="G42" s="61"/>
      <c r="H42" s="61"/>
      <c r="I42" s="61"/>
      <c r="J42" s="61"/>
      <c r="K42" s="61"/>
      <c r="M42" s="61"/>
      <c r="O42" s="61"/>
    </row>
    <row r="43" spans="4:15" ht="15">
      <c r="D43" s="61"/>
      <c r="E43" s="61"/>
      <c r="F43" s="61"/>
      <c r="G43" s="61"/>
      <c r="H43" s="61"/>
      <c r="I43" s="61"/>
      <c r="M43" s="61"/>
      <c r="O43" s="61"/>
    </row>
    <row r="44" spans="4:13" ht="15">
      <c r="D44" s="61"/>
      <c r="E44" s="61"/>
      <c r="F44" s="61"/>
      <c r="G44" s="61"/>
      <c r="H44" s="61"/>
      <c r="I44" s="61"/>
      <c r="M44" s="61"/>
    </row>
    <row r="45" spans="3:13" ht="15">
      <c r="C45" s="61"/>
      <c r="D45" s="61"/>
      <c r="E45" s="61"/>
      <c r="F45" s="61"/>
      <c r="G45" s="61"/>
      <c r="H45" s="61"/>
      <c r="I45" s="61"/>
      <c r="J45" s="61"/>
      <c r="M45" s="61"/>
    </row>
    <row r="47" spans="3:15" ht="15">
      <c r="C47" s="61"/>
      <c r="D47" s="61"/>
      <c r="E47" s="61"/>
      <c r="F47" s="61"/>
      <c r="G47" s="61"/>
      <c r="H47" s="61"/>
      <c r="I47" s="61"/>
      <c r="J47" s="61"/>
      <c r="K47" s="61"/>
      <c r="L47" s="61"/>
      <c r="O47" s="61"/>
    </row>
    <row r="48" spans="7:15" ht="15">
      <c r="G48" s="61"/>
      <c r="H48" s="61"/>
      <c r="I48" s="61"/>
      <c r="O48" s="61"/>
    </row>
    <row r="49" spans="5:13" ht="15">
      <c r="E49" s="61"/>
      <c r="F49" s="61"/>
      <c r="G49" s="61"/>
      <c r="H49" s="61"/>
      <c r="I49" s="61"/>
      <c r="M49" s="61"/>
    </row>
    <row r="50" spans="5:13" ht="15">
      <c r="E50" s="61"/>
      <c r="F50" s="61"/>
      <c r="G50" s="61"/>
      <c r="H50" s="61"/>
      <c r="I50" s="61"/>
      <c r="M50" s="61"/>
    </row>
    <row r="51" spans="5:13" ht="15">
      <c r="E51" s="61"/>
      <c r="F51" s="61"/>
      <c r="G51" s="61"/>
      <c r="M51" s="61"/>
    </row>
    <row r="52" spans="4:13" ht="15">
      <c r="D52" s="61"/>
      <c r="E52" s="61"/>
      <c r="F52" s="61"/>
      <c r="G52" s="61"/>
      <c r="H52" s="61"/>
      <c r="I52" s="61"/>
      <c r="J52" s="61"/>
      <c r="M52" s="61"/>
    </row>
    <row r="53" spans="3:12" ht="15">
      <c r="C53" s="61"/>
      <c r="D53" s="61"/>
      <c r="E53" s="61"/>
      <c r="F53" s="61"/>
      <c r="G53" s="61"/>
      <c r="H53" s="61"/>
      <c r="I53" s="61"/>
      <c r="L53" s="61"/>
    </row>
    <row r="56" spans="4:13" ht="15">
      <c r="D56" s="61"/>
      <c r="E56" s="61"/>
      <c r="F56" s="61"/>
      <c r="G56" s="61"/>
      <c r="H56" s="61"/>
      <c r="I56" s="61"/>
      <c r="J56" s="61"/>
      <c r="M56" s="61"/>
    </row>
    <row r="57" spans="3:13" ht="15">
      <c r="C57" s="61"/>
      <c r="D57" s="61"/>
      <c r="E57" s="61"/>
      <c r="F57" s="61"/>
      <c r="G57" s="61"/>
      <c r="H57" s="61"/>
      <c r="I57" s="61"/>
      <c r="J57" s="61"/>
      <c r="M57" s="61"/>
    </row>
    <row r="59" spans="3:12" ht="15"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90" zoomScaleNormal="90" workbookViewId="0" topLeftCell="A1">
      <selection activeCell="I16" sqref="I16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7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0" t="s">
        <v>26</v>
      </c>
      <c r="B4" s="131"/>
      <c r="C4" s="133">
        <v>43952</v>
      </c>
      <c r="D4" s="133">
        <v>43983</v>
      </c>
      <c r="E4" s="133">
        <v>44013</v>
      </c>
      <c r="F4" s="133">
        <v>44044</v>
      </c>
      <c r="G4" s="133">
        <v>44075</v>
      </c>
      <c r="H4" s="133">
        <v>44105</v>
      </c>
      <c r="I4" s="133">
        <v>44136</v>
      </c>
      <c r="J4" s="133">
        <v>44166</v>
      </c>
      <c r="K4" s="133">
        <v>44197</v>
      </c>
      <c r="L4" s="133">
        <v>44228</v>
      </c>
      <c r="M4" s="133">
        <v>44256</v>
      </c>
      <c r="N4" s="133">
        <v>44287</v>
      </c>
      <c r="O4" s="133">
        <v>44317</v>
      </c>
      <c r="P4" s="12" t="s">
        <v>20</v>
      </c>
      <c r="Q4" s="7"/>
    </row>
    <row r="5" spans="1:17" ht="15" customHeight="1">
      <c r="A5" s="132"/>
      <c r="B5" s="13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" t="s">
        <v>21</v>
      </c>
      <c r="Q5" s="8" t="s">
        <v>22</v>
      </c>
    </row>
    <row r="6" spans="1:18" ht="15.75" customHeight="1">
      <c r="A6" s="82" t="s">
        <v>0</v>
      </c>
      <c r="B6" s="83"/>
      <c r="C6" s="84">
        <v>25</v>
      </c>
      <c r="D6" s="84">
        <v>25</v>
      </c>
      <c r="E6" s="84">
        <v>55</v>
      </c>
      <c r="F6" s="84">
        <v>68</v>
      </c>
      <c r="G6" s="84">
        <v>189</v>
      </c>
      <c r="H6" s="84">
        <v>124</v>
      </c>
      <c r="I6" s="84">
        <v>161</v>
      </c>
      <c r="J6" s="84">
        <v>159</v>
      </c>
      <c r="K6" s="84">
        <v>121</v>
      </c>
      <c r="L6" s="84">
        <v>160</v>
      </c>
      <c r="M6" s="85">
        <v>204</v>
      </c>
      <c r="N6" s="85">
        <v>190</v>
      </c>
      <c r="O6" s="85">
        <v>158</v>
      </c>
      <c r="P6" s="71">
        <v>5904</v>
      </c>
      <c r="Q6" s="62">
        <v>0.05583593765164897</v>
      </c>
      <c r="R6" s="110"/>
    </row>
    <row r="7" spans="1:18" ht="15.75" customHeight="1">
      <c r="A7" s="86"/>
      <c r="B7" s="87" t="s">
        <v>23</v>
      </c>
      <c r="C7" s="88">
        <v>17</v>
      </c>
      <c r="D7" s="88">
        <v>10</v>
      </c>
      <c r="E7" s="88">
        <v>18</v>
      </c>
      <c r="F7" s="88">
        <v>25</v>
      </c>
      <c r="G7" s="88">
        <v>41</v>
      </c>
      <c r="H7" s="88">
        <v>28</v>
      </c>
      <c r="I7" s="88">
        <v>49</v>
      </c>
      <c r="J7" s="88">
        <v>41</v>
      </c>
      <c r="K7" s="88">
        <v>27</v>
      </c>
      <c r="L7" s="88">
        <v>40</v>
      </c>
      <c r="M7" s="88">
        <v>69</v>
      </c>
      <c r="N7" s="88">
        <v>56</v>
      </c>
      <c r="O7" s="88">
        <v>62</v>
      </c>
      <c r="P7" s="74">
        <v>2663</v>
      </c>
      <c r="Q7" s="63"/>
      <c r="R7" s="110"/>
    </row>
    <row r="8" spans="1:18" ht="15.75" customHeight="1">
      <c r="A8" s="89"/>
      <c r="B8" s="90" t="s">
        <v>24</v>
      </c>
      <c r="C8" s="91">
        <v>8</v>
      </c>
      <c r="D8" s="91">
        <v>15</v>
      </c>
      <c r="E8" s="91">
        <v>37</v>
      </c>
      <c r="F8" s="91">
        <v>43</v>
      </c>
      <c r="G8" s="91">
        <v>148</v>
      </c>
      <c r="H8" s="91">
        <v>96</v>
      </c>
      <c r="I8" s="91">
        <v>112</v>
      </c>
      <c r="J8" s="91">
        <v>118</v>
      </c>
      <c r="K8" s="91">
        <v>94</v>
      </c>
      <c r="L8" s="91">
        <v>120</v>
      </c>
      <c r="M8" s="91">
        <v>135</v>
      </c>
      <c r="N8" s="91">
        <v>134</v>
      </c>
      <c r="O8" s="91">
        <v>96</v>
      </c>
      <c r="P8" s="77">
        <v>3241</v>
      </c>
      <c r="Q8" s="64"/>
      <c r="R8" s="110"/>
    </row>
    <row r="9" spans="1:18" ht="15.75" customHeight="1">
      <c r="A9" s="86" t="s">
        <v>1</v>
      </c>
      <c r="B9" s="87"/>
      <c r="C9" s="85">
        <v>81</v>
      </c>
      <c r="D9" s="85">
        <v>74</v>
      </c>
      <c r="E9" s="85">
        <v>100</v>
      </c>
      <c r="F9" s="85">
        <v>197</v>
      </c>
      <c r="G9" s="85">
        <v>268</v>
      </c>
      <c r="H9" s="85">
        <v>285</v>
      </c>
      <c r="I9" s="85">
        <v>258</v>
      </c>
      <c r="J9" s="85">
        <v>366</v>
      </c>
      <c r="K9" s="85">
        <v>297</v>
      </c>
      <c r="L9" s="85">
        <v>233</v>
      </c>
      <c r="M9" s="85">
        <v>408</v>
      </c>
      <c r="N9" s="85">
        <v>345</v>
      </c>
      <c r="O9" s="85">
        <v>372</v>
      </c>
      <c r="P9" s="71">
        <v>36282</v>
      </c>
      <c r="Q9" s="65">
        <v>0.34854514043907836</v>
      </c>
      <c r="R9" s="110"/>
    </row>
    <row r="10" spans="1:18" ht="15.75" customHeight="1">
      <c r="A10" s="86"/>
      <c r="B10" s="87" t="s">
        <v>23</v>
      </c>
      <c r="C10" s="88">
        <v>49</v>
      </c>
      <c r="D10" s="88">
        <v>35</v>
      </c>
      <c r="E10" s="88">
        <v>54</v>
      </c>
      <c r="F10" s="88">
        <v>82</v>
      </c>
      <c r="G10" s="88">
        <v>82</v>
      </c>
      <c r="H10" s="88">
        <v>107</v>
      </c>
      <c r="I10" s="88">
        <v>77</v>
      </c>
      <c r="J10" s="88">
        <v>115</v>
      </c>
      <c r="K10" s="88">
        <v>108</v>
      </c>
      <c r="L10" s="88">
        <v>84</v>
      </c>
      <c r="M10" s="88">
        <v>146</v>
      </c>
      <c r="N10" s="88">
        <v>124</v>
      </c>
      <c r="O10" s="88">
        <v>158</v>
      </c>
      <c r="P10" s="74">
        <v>24749</v>
      </c>
      <c r="Q10" s="63"/>
      <c r="R10" s="110"/>
    </row>
    <row r="11" spans="1:18" ht="15.75" customHeight="1">
      <c r="A11" s="89"/>
      <c r="B11" s="90" t="s">
        <v>24</v>
      </c>
      <c r="C11" s="91">
        <v>32</v>
      </c>
      <c r="D11" s="91">
        <v>39</v>
      </c>
      <c r="E11" s="91">
        <v>46</v>
      </c>
      <c r="F11" s="91">
        <v>115</v>
      </c>
      <c r="G11" s="91">
        <v>186</v>
      </c>
      <c r="H11" s="91">
        <v>178</v>
      </c>
      <c r="I11" s="91">
        <v>181</v>
      </c>
      <c r="J11" s="91">
        <v>251</v>
      </c>
      <c r="K11" s="91">
        <v>189</v>
      </c>
      <c r="L11" s="91">
        <v>149</v>
      </c>
      <c r="M11" s="91">
        <v>262</v>
      </c>
      <c r="N11" s="91">
        <v>221</v>
      </c>
      <c r="O11" s="91">
        <v>214</v>
      </c>
      <c r="P11" s="77">
        <v>11533</v>
      </c>
      <c r="Q11" s="64"/>
      <c r="R11" s="110"/>
    </row>
    <row r="12" spans="1:18" ht="15.75" customHeight="1">
      <c r="A12" s="86" t="s">
        <v>2</v>
      </c>
      <c r="B12" s="87"/>
      <c r="C12" s="85">
        <v>64</v>
      </c>
      <c r="D12" s="85">
        <v>91</v>
      </c>
      <c r="E12" s="85">
        <v>156</v>
      </c>
      <c r="F12" s="85">
        <v>215</v>
      </c>
      <c r="G12" s="85">
        <v>323</v>
      </c>
      <c r="H12" s="85">
        <v>297</v>
      </c>
      <c r="I12" s="85">
        <v>332</v>
      </c>
      <c r="J12" s="85">
        <v>402</v>
      </c>
      <c r="K12" s="85">
        <v>294</v>
      </c>
      <c r="L12" s="85">
        <v>370</v>
      </c>
      <c r="M12" s="85">
        <v>331</v>
      </c>
      <c r="N12" s="85">
        <v>387</v>
      </c>
      <c r="O12" s="85">
        <v>380</v>
      </c>
      <c r="P12" s="71">
        <v>38325</v>
      </c>
      <c r="Q12" s="65">
        <v>0.36829590232350484</v>
      </c>
      <c r="R12" s="110"/>
    </row>
    <row r="13" spans="1:18" ht="15.75" customHeight="1">
      <c r="A13" s="86"/>
      <c r="B13" s="87" t="s">
        <v>23</v>
      </c>
      <c r="C13" s="88">
        <v>33</v>
      </c>
      <c r="D13" s="88">
        <v>37</v>
      </c>
      <c r="E13" s="88">
        <v>55</v>
      </c>
      <c r="F13" s="88">
        <v>83</v>
      </c>
      <c r="G13" s="88">
        <v>67</v>
      </c>
      <c r="H13" s="88">
        <v>69</v>
      </c>
      <c r="I13" s="88">
        <v>79</v>
      </c>
      <c r="J13" s="88">
        <v>102</v>
      </c>
      <c r="K13" s="88">
        <v>77</v>
      </c>
      <c r="L13" s="88">
        <v>132</v>
      </c>
      <c r="M13" s="88">
        <v>118</v>
      </c>
      <c r="N13" s="88">
        <v>106</v>
      </c>
      <c r="O13" s="88">
        <v>167</v>
      </c>
      <c r="P13" s="74">
        <v>26239</v>
      </c>
      <c r="Q13" s="63"/>
      <c r="R13" s="110"/>
    </row>
    <row r="14" spans="1:18" ht="15.75" customHeight="1">
      <c r="A14" s="89"/>
      <c r="B14" s="90" t="s">
        <v>24</v>
      </c>
      <c r="C14" s="91">
        <v>31</v>
      </c>
      <c r="D14" s="91">
        <v>54</v>
      </c>
      <c r="E14" s="91">
        <v>101</v>
      </c>
      <c r="F14" s="91">
        <v>132</v>
      </c>
      <c r="G14" s="91">
        <v>256</v>
      </c>
      <c r="H14" s="91">
        <v>228</v>
      </c>
      <c r="I14" s="91">
        <v>253</v>
      </c>
      <c r="J14" s="91">
        <v>300</v>
      </c>
      <c r="K14" s="91">
        <v>217</v>
      </c>
      <c r="L14" s="91">
        <v>238</v>
      </c>
      <c r="M14" s="91">
        <v>213</v>
      </c>
      <c r="N14" s="91">
        <v>281</v>
      </c>
      <c r="O14" s="91">
        <v>213</v>
      </c>
      <c r="P14" s="77">
        <v>12086</v>
      </c>
      <c r="Q14" s="64"/>
      <c r="R14" s="110"/>
    </row>
    <row r="15" spans="1:18" ht="15.75" customHeight="1">
      <c r="A15" s="86" t="s">
        <v>3</v>
      </c>
      <c r="B15" s="87"/>
      <c r="C15" s="85">
        <v>37</v>
      </c>
      <c r="D15" s="85">
        <v>18</v>
      </c>
      <c r="E15" s="85">
        <v>69</v>
      </c>
      <c r="F15" s="85">
        <v>44</v>
      </c>
      <c r="G15" s="85">
        <v>224</v>
      </c>
      <c r="H15" s="85">
        <v>149</v>
      </c>
      <c r="I15" s="85">
        <v>196</v>
      </c>
      <c r="J15" s="85">
        <v>194</v>
      </c>
      <c r="K15" s="85">
        <v>117</v>
      </c>
      <c r="L15" s="85">
        <v>216</v>
      </c>
      <c r="M15" s="85">
        <v>211</v>
      </c>
      <c r="N15" s="85">
        <v>178</v>
      </c>
      <c r="O15" s="85">
        <v>195</v>
      </c>
      <c r="P15" s="71">
        <v>23625</v>
      </c>
      <c r="Q15" s="65">
        <v>0.2273230195857678</v>
      </c>
      <c r="R15" s="110"/>
    </row>
    <row r="16" spans="1:18" ht="15.75" customHeight="1">
      <c r="A16" s="86"/>
      <c r="B16" s="87" t="s">
        <v>23</v>
      </c>
      <c r="C16" s="88">
        <v>24</v>
      </c>
      <c r="D16" s="88">
        <v>7</v>
      </c>
      <c r="E16" s="88">
        <v>24</v>
      </c>
      <c r="F16" s="88">
        <v>15</v>
      </c>
      <c r="G16" s="88">
        <v>71</v>
      </c>
      <c r="H16" s="88">
        <v>32</v>
      </c>
      <c r="I16" s="88">
        <v>56</v>
      </c>
      <c r="J16" s="88">
        <v>45</v>
      </c>
      <c r="K16" s="88">
        <v>29</v>
      </c>
      <c r="L16" s="88">
        <v>74</v>
      </c>
      <c r="M16" s="88">
        <v>66</v>
      </c>
      <c r="N16" s="88">
        <v>74</v>
      </c>
      <c r="O16" s="88">
        <v>83</v>
      </c>
      <c r="P16" s="74">
        <v>16222</v>
      </c>
      <c r="Q16" s="63"/>
      <c r="R16" s="110"/>
    </row>
    <row r="17" spans="1:18" ht="15.75" customHeight="1">
      <c r="A17" s="86"/>
      <c r="B17" s="90" t="s">
        <v>24</v>
      </c>
      <c r="C17" s="92">
        <v>13</v>
      </c>
      <c r="D17" s="92">
        <v>11</v>
      </c>
      <c r="E17" s="92">
        <v>45</v>
      </c>
      <c r="F17" s="92">
        <v>29</v>
      </c>
      <c r="G17" s="92">
        <v>153</v>
      </c>
      <c r="H17" s="92">
        <v>117</v>
      </c>
      <c r="I17" s="92">
        <v>140</v>
      </c>
      <c r="J17" s="92">
        <v>149</v>
      </c>
      <c r="K17" s="92">
        <v>88</v>
      </c>
      <c r="L17" s="92">
        <v>142</v>
      </c>
      <c r="M17" s="92">
        <v>145</v>
      </c>
      <c r="N17" s="92">
        <v>104</v>
      </c>
      <c r="O17" s="92">
        <v>112</v>
      </c>
      <c r="P17" s="78">
        <v>7403</v>
      </c>
      <c r="Q17" s="66"/>
      <c r="R17" s="110"/>
    </row>
    <row r="18" spans="1:18" ht="15.75" customHeight="1">
      <c r="A18" s="82" t="s">
        <v>25</v>
      </c>
      <c r="B18" s="83"/>
      <c r="C18" s="84">
        <v>207</v>
      </c>
      <c r="D18" s="84">
        <v>208</v>
      </c>
      <c r="E18" s="84">
        <v>380</v>
      </c>
      <c r="F18" s="84">
        <v>524</v>
      </c>
      <c r="G18" s="84">
        <v>1004</v>
      </c>
      <c r="H18" s="84">
        <v>855</v>
      </c>
      <c r="I18" s="84">
        <v>947</v>
      </c>
      <c r="J18" s="84">
        <v>1121</v>
      </c>
      <c r="K18" s="84">
        <v>829</v>
      </c>
      <c r="L18" s="84">
        <v>979</v>
      </c>
      <c r="M18" s="85">
        <v>1154</v>
      </c>
      <c r="N18" s="85">
        <v>1100</v>
      </c>
      <c r="O18" s="85">
        <v>1105</v>
      </c>
      <c r="P18" s="71">
        <v>104136</v>
      </c>
      <c r="Q18" s="65">
        <v>1</v>
      </c>
      <c r="R18" s="110"/>
    </row>
    <row r="19" spans="1:18" ht="15.75" customHeight="1">
      <c r="A19" s="86"/>
      <c r="B19" s="87" t="s">
        <v>23</v>
      </c>
      <c r="C19" s="88">
        <v>123</v>
      </c>
      <c r="D19" s="88">
        <v>89</v>
      </c>
      <c r="E19" s="88">
        <v>151</v>
      </c>
      <c r="F19" s="88">
        <v>205</v>
      </c>
      <c r="G19" s="88">
        <v>261</v>
      </c>
      <c r="H19" s="88">
        <v>236</v>
      </c>
      <c r="I19" s="88">
        <v>261</v>
      </c>
      <c r="J19" s="88">
        <v>303</v>
      </c>
      <c r="K19" s="88">
        <v>241</v>
      </c>
      <c r="L19" s="88">
        <v>330</v>
      </c>
      <c r="M19" s="88">
        <v>399</v>
      </c>
      <c r="N19" s="88">
        <v>360</v>
      </c>
      <c r="O19" s="88">
        <v>470</v>
      </c>
      <c r="P19" s="74">
        <v>69873</v>
      </c>
      <c r="Q19" s="65">
        <v>0.6736708271056157</v>
      </c>
      <c r="R19" s="110"/>
    </row>
    <row r="20" spans="1:18" ht="15.75" customHeight="1" thickBot="1">
      <c r="A20" s="93"/>
      <c r="B20" s="94" t="s">
        <v>24</v>
      </c>
      <c r="C20" s="95">
        <v>84</v>
      </c>
      <c r="D20" s="95">
        <v>119</v>
      </c>
      <c r="E20" s="95">
        <v>229</v>
      </c>
      <c r="F20" s="95">
        <v>319</v>
      </c>
      <c r="G20" s="95">
        <v>743</v>
      </c>
      <c r="H20" s="95">
        <v>619</v>
      </c>
      <c r="I20" s="95">
        <v>686</v>
      </c>
      <c r="J20" s="95">
        <v>818</v>
      </c>
      <c r="K20" s="95">
        <v>588</v>
      </c>
      <c r="L20" s="95">
        <v>649</v>
      </c>
      <c r="M20" s="95">
        <v>755</v>
      </c>
      <c r="N20" s="95">
        <v>740</v>
      </c>
      <c r="O20" s="95">
        <v>635</v>
      </c>
      <c r="P20" s="81">
        <v>34263</v>
      </c>
      <c r="Q20" s="67">
        <v>0.3263291728943844</v>
      </c>
      <c r="R20" s="110"/>
    </row>
    <row r="21" spans="1:17" ht="13.8">
      <c r="A21" s="52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1"/>
    </row>
    <row r="22" spans="1:17" ht="24" customHeight="1">
      <c r="A22" s="135" t="s">
        <v>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</row>
    <row r="23" spans="1:17" ht="27.75" customHeight="1">
      <c r="A23" s="135" t="s">
        <v>27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ht="13.8">
      <c r="A24" s="68" t="s">
        <v>43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90" zoomScaleNormal="90" workbookViewId="0" topLeftCell="A1">
      <selection activeCell="I28" sqref="I28"/>
    </sheetView>
  </sheetViews>
  <sheetFormatPr defaultColWidth="11.421875" defaultRowHeight="15"/>
  <cols>
    <col min="1" max="1" width="2.140625" style="56" customWidth="1"/>
    <col min="2" max="2" width="27.57421875" style="56" customWidth="1"/>
    <col min="3" max="15" width="9.00390625" style="56" customWidth="1"/>
    <col min="16" max="16" width="10.140625" style="56" customWidth="1"/>
    <col min="17" max="17" width="7.8515625" style="56" customWidth="1"/>
    <col min="18" max="16384" width="11.421875" style="56" customWidth="1"/>
  </cols>
  <sheetData>
    <row r="1" ht="15">
      <c r="B1" s="57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8" t="s">
        <v>26</v>
      </c>
      <c r="B5" s="139"/>
      <c r="C5" s="133">
        <v>43952</v>
      </c>
      <c r="D5" s="133">
        <v>43983</v>
      </c>
      <c r="E5" s="133">
        <v>44013</v>
      </c>
      <c r="F5" s="133">
        <v>44044</v>
      </c>
      <c r="G5" s="133">
        <v>44075</v>
      </c>
      <c r="H5" s="133">
        <v>44105</v>
      </c>
      <c r="I5" s="133">
        <v>44136</v>
      </c>
      <c r="J5" s="133">
        <v>44166</v>
      </c>
      <c r="K5" s="133">
        <v>44197</v>
      </c>
      <c r="L5" s="133">
        <v>44228</v>
      </c>
      <c r="M5" s="133">
        <v>44256</v>
      </c>
      <c r="N5" s="133">
        <v>44287</v>
      </c>
      <c r="O5" s="133">
        <v>44317</v>
      </c>
      <c r="P5" s="32" t="s">
        <v>20</v>
      </c>
      <c r="Q5" s="33"/>
    </row>
    <row r="6" spans="1:17" s="14" customFormat="1" ht="16.5" customHeight="1">
      <c r="A6" s="140"/>
      <c r="B6" s="140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34" t="s">
        <v>21</v>
      </c>
      <c r="Q6" s="35" t="s">
        <v>22</v>
      </c>
    </row>
    <row r="7" spans="1:18" s="14" customFormat="1" ht="15.75" customHeight="1">
      <c r="A7" s="69" t="s">
        <v>0</v>
      </c>
      <c r="B7" s="70"/>
      <c r="C7" s="111">
        <v>0.8939594</v>
      </c>
      <c r="D7" s="111">
        <v>0.4424618</v>
      </c>
      <c r="E7" s="111">
        <v>1.1303172</v>
      </c>
      <c r="F7" s="111">
        <v>1.3732552</v>
      </c>
      <c r="G7" s="111">
        <v>4.631314</v>
      </c>
      <c r="H7" s="111">
        <v>2.975353</v>
      </c>
      <c r="I7" s="111">
        <v>4.071552</v>
      </c>
      <c r="J7" s="111">
        <v>4.122213</v>
      </c>
      <c r="K7" s="111">
        <v>2.6356405</v>
      </c>
      <c r="L7" s="111">
        <v>3.158507</v>
      </c>
      <c r="M7" s="117">
        <v>4.964215</v>
      </c>
      <c r="N7" s="117">
        <v>4.370389</v>
      </c>
      <c r="O7" s="112">
        <v>4.384557</v>
      </c>
      <c r="P7" s="121">
        <v>154.14533699999998</v>
      </c>
      <c r="Q7" s="62">
        <v>0.04880146640059008</v>
      </c>
      <c r="R7" s="22"/>
    </row>
    <row r="8" spans="1:18" s="14" customFormat="1" ht="15.75" customHeight="1">
      <c r="A8" s="72"/>
      <c r="B8" s="73" t="s">
        <v>23</v>
      </c>
      <c r="C8" s="113">
        <v>0.6794932</v>
      </c>
      <c r="D8" s="113">
        <v>0.2688947</v>
      </c>
      <c r="E8" s="114">
        <v>0.5605873</v>
      </c>
      <c r="F8" s="114">
        <v>0.8769966</v>
      </c>
      <c r="G8" s="114">
        <v>1.177315</v>
      </c>
      <c r="H8" s="114">
        <v>1.086781</v>
      </c>
      <c r="I8" s="114">
        <v>1.828161</v>
      </c>
      <c r="J8" s="114">
        <v>1.617537</v>
      </c>
      <c r="K8" s="114">
        <v>0.8319165</v>
      </c>
      <c r="L8" s="114">
        <v>1.100823</v>
      </c>
      <c r="M8" s="114">
        <v>2.129512</v>
      </c>
      <c r="N8" s="114">
        <v>1.576169</v>
      </c>
      <c r="O8" s="114">
        <v>2.661198</v>
      </c>
      <c r="P8" s="122">
        <v>97.4563014</v>
      </c>
      <c r="Q8" s="63"/>
      <c r="R8" s="22"/>
    </row>
    <row r="9" spans="1:18" s="14" customFormat="1" ht="15.75" customHeight="1">
      <c r="A9" s="75"/>
      <c r="B9" s="76" t="s">
        <v>24</v>
      </c>
      <c r="C9" s="115">
        <v>0.2144662</v>
      </c>
      <c r="D9" s="115">
        <v>0.1735671</v>
      </c>
      <c r="E9" s="115">
        <v>0.5697299</v>
      </c>
      <c r="F9" s="115">
        <v>0.4962586</v>
      </c>
      <c r="G9" s="115">
        <v>3.453999</v>
      </c>
      <c r="H9" s="115">
        <v>1.888572</v>
      </c>
      <c r="I9" s="115">
        <v>2.243391</v>
      </c>
      <c r="J9" s="115">
        <v>2.504676</v>
      </c>
      <c r="K9" s="116">
        <v>1.803724</v>
      </c>
      <c r="L9" s="116">
        <v>2.057684</v>
      </c>
      <c r="M9" s="116">
        <v>2.834703</v>
      </c>
      <c r="N9" s="116">
        <v>2.79422</v>
      </c>
      <c r="O9" s="116">
        <v>1.723359</v>
      </c>
      <c r="P9" s="123">
        <v>56.689035600000004</v>
      </c>
      <c r="Q9" s="64"/>
      <c r="R9" s="22"/>
    </row>
    <row r="10" spans="1:18" s="14" customFormat="1" ht="15.75" customHeight="1">
      <c r="A10" s="72" t="s">
        <v>1</v>
      </c>
      <c r="B10" s="73"/>
      <c r="C10" s="117">
        <v>1.8195858999999999</v>
      </c>
      <c r="D10" s="117">
        <v>1.4965989</v>
      </c>
      <c r="E10" s="117">
        <v>2.039618</v>
      </c>
      <c r="F10" s="117">
        <v>4.914039</v>
      </c>
      <c r="G10" s="117">
        <v>6.248056999999999</v>
      </c>
      <c r="H10" s="117">
        <v>6.526281</v>
      </c>
      <c r="I10" s="117">
        <v>7.043215999999999</v>
      </c>
      <c r="J10" s="117">
        <v>9.008821</v>
      </c>
      <c r="K10" s="117">
        <v>6.852194000000001</v>
      </c>
      <c r="L10" s="117">
        <v>6.10832</v>
      </c>
      <c r="M10" s="117">
        <v>10.866531</v>
      </c>
      <c r="N10" s="117">
        <v>9.196819</v>
      </c>
      <c r="O10" s="117">
        <v>9.12425</v>
      </c>
      <c r="P10" s="121">
        <v>1063.6273389000007</v>
      </c>
      <c r="Q10" s="65">
        <v>0.34313163113590983</v>
      </c>
      <c r="R10" s="22"/>
    </row>
    <row r="11" spans="1:18" s="14" customFormat="1" ht="15.75" customHeight="1">
      <c r="A11" s="72"/>
      <c r="B11" s="73" t="s">
        <v>23</v>
      </c>
      <c r="C11" s="113">
        <v>1.216885</v>
      </c>
      <c r="D11" s="113">
        <v>0.9198362</v>
      </c>
      <c r="E11" s="113">
        <v>1.23573</v>
      </c>
      <c r="F11" s="113">
        <v>2.329395</v>
      </c>
      <c r="G11" s="113">
        <v>2.34848</v>
      </c>
      <c r="H11" s="113">
        <v>2.937584</v>
      </c>
      <c r="I11" s="113">
        <v>3.526019</v>
      </c>
      <c r="J11" s="113">
        <v>3.611874</v>
      </c>
      <c r="K11" s="113">
        <v>2.964526</v>
      </c>
      <c r="L11" s="113">
        <v>2.530407</v>
      </c>
      <c r="M11" s="113">
        <v>4.669651</v>
      </c>
      <c r="N11" s="113">
        <v>3.813802</v>
      </c>
      <c r="O11" s="113">
        <v>4.955218</v>
      </c>
      <c r="P11" s="122">
        <v>793.2731322</v>
      </c>
      <c r="Q11" s="63"/>
      <c r="R11" s="22"/>
    </row>
    <row r="12" spans="1:18" s="14" customFormat="1" ht="15.75" customHeight="1">
      <c r="A12" s="75"/>
      <c r="B12" s="76" t="s">
        <v>24</v>
      </c>
      <c r="C12" s="115">
        <v>0.6027009</v>
      </c>
      <c r="D12" s="115">
        <v>0.5767627</v>
      </c>
      <c r="E12" s="115">
        <v>0.803888</v>
      </c>
      <c r="F12" s="115">
        <v>2.584644</v>
      </c>
      <c r="G12" s="115">
        <v>3.899577</v>
      </c>
      <c r="H12" s="115">
        <v>3.588697</v>
      </c>
      <c r="I12" s="115">
        <v>3.517197</v>
      </c>
      <c r="J12" s="115">
        <v>5.396947</v>
      </c>
      <c r="K12" s="115">
        <v>3.887668</v>
      </c>
      <c r="L12" s="115">
        <v>3.577913</v>
      </c>
      <c r="M12" s="115">
        <v>6.19688</v>
      </c>
      <c r="N12" s="115">
        <v>5.383017</v>
      </c>
      <c r="O12" s="115">
        <v>4.169032</v>
      </c>
      <c r="P12" s="123">
        <v>270.3542067</v>
      </c>
      <c r="Q12" s="64"/>
      <c r="R12" s="22"/>
    </row>
    <row r="13" spans="1:18" s="14" customFormat="1" ht="15.75" customHeight="1">
      <c r="A13" s="72" t="s">
        <v>2</v>
      </c>
      <c r="B13" s="73"/>
      <c r="C13" s="117">
        <v>1.1806659000000002</v>
      </c>
      <c r="D13" s="117">
        <v>1.9046124</v>
      </c>
      <c r="E13" s="117">
        <v>3.176709</v>
      </c>
      <c r="F13" s="117">
        <v>5.3505</v>
      </c>
      <c r="G13" s="117">
        <v>6.606587</v>
      </c>
      <c r="H13" s="117">
        <v>6.185168</v>
      </c>
      <c r="I13" s="117">
        <v>8.209388</v>
      </c>
      <c r="J13" s="117">
        <v>9.30871</v>
      </c>
      <c r="K13" s="117">
        <v>6.489996</v>
      </c>
      <c r="L13" s="117">
        <v>9.394383000000001</v>
      </c>
      <c r="M13" s="117">
        <v>7.401852</v>
      </c>
      <c r="N13" s="117">
        <v>9.093814</v>
      </c>
      <c r="O13" s="117">
        <v>9.947986</v>
      </c>
      <c r="P13" s="121">
        <v>1156.8598326</v>
      </c>
      <c r="Q13" s="65">
        <v>0.37323096346631024</v>
      </c>
      <c r="R13" s="22"/>
    </row>
    <row r="14" spans="1:18" s="14" customFormat="1" ht="15.75" customHeight="1">
      <c r="A14" s="72"/>
      <c r="B14" s="73" t="s">
        <v>23</v>
      </c>
      <c r="C14" s="113">
        <v>0.7469666</v>
      </c>
      <c r="D14" s="113">
        <v>0.9318374</v>
      </c>
      <c r="E14" s="113">
        <v>1.606358</v>
      </c>
      <c r="F14" s="113">
        <v>2.377915</v>
      </c>
      <c r="G14" s="113">
        <v>1.972524</v>
      </c>
      <c r="H14" s="113">
        <v>1.765067</v>
      </c>
      <c r="I14" s="113">
        <v>2.434038</v>
      </c>
      <c r="J14" s="113">
        <v>3.330338</v>
      </c>
      <c r="K14" s="113">
        <v>2.374576</v>
      </c>
      <c r="L14" s="113">
        <v>4.612103</v>
      </c>
      <c r="M14" s="113">
        <v>3.022023</v>
      </c>
      <c r="N14" s="113">
        <v>3.374184</v>
      </c>
      <c r="O14" s="113">
        <v>5.138832</v>
      </c>
      <c r="P14" s="122">
        <v>889.6300534000001</v>
      </c>
      <c r="Q14" s="63"/>
      <c r="R14" s="22"/>
    </row>
    <row r="15" spans="1:18" s="14" customFormat="1" ht="15.75" customHeight="1">
      <c r="A15" s="75"/>
      <c r="B15" s="76" t="s">
        <v>24</v>
      </c>
      <c r="C15" s="115">
        <v>0.4336993</v>
      </c>
      <c r="D15" s="115">
        <v>0.972775</v>
      </c>
      <c r="E15" s="115">
        <v>1.570351</v>
      </c>
      <c r="F15" s="115">
        <v>2.972585</v>
      </c>
      <c r="G15" s="115">
        <v>4.634063</v>
      </c>
      <c r="H15" s="115">
        <v>4.420101</v>
      </c>
      <c r="I15" s="115">
        <v>5.77535</v>
      </c>
      <c r="J15" s="115">
        <v>5.978372</v>
      </c>
      <c r="K15" s="116">
        <v>4.11542</v>
      </c>
      <c r="L15" s="116">
        <v>4.78228</v>
      </c>
      <c r="M15" s="116">
        <v>4.379829</v>
      </c>
      <c r="N15" s="116">
        <v>5.71963</v>
      </c>
      <c r="O15" s="116">
        <v>4.809154</v>
      </c>
      <c r="P15" s="123">
        <v>267.2297791999999</v>
      </c>
      <c r="Q15" s="64"/>
      <c r="R15" s="22"/>
    </row>
    <row r="16" spans="1:18" s="14" customFormat="1" ht="15.75" customHeight="1">
      <c r="A16" s="72" t="s">
        <v>3</v>
      </c>
      <c r="B16" s="73"/>
      <c r="C16" s="117">
        <v>0.8970912</v>
      </c>
      <c r="D16" s="117">
        <v>0.4139267</v>
      </c>
      <c r="E16" s="117">
        <v>1.6701145</v>
      </c>
      <c r="F16" s="117">
        <v>1.0583562</v>
      </c>
      <c r="G16" s="117">
        <v>5.108955</v>
      </c>
      <c r="H16" s="117">
        <v>3.816723</v>
      </c>
      <c r="I16" s="117">
        <v>5.462073</v>
      </c>
      <c r="J16" s="117">
        <v>5.222303</v>
      </c>
      <c r="K16" s="112">
        <v>3.011038</v>
      </c>
      <c r="L16" s="112">
        <v>6.183528</v>
      </c>
      <c r="M16" s="112">
        <v>5.557145</v>
      </c>
      <c r="N16" s="112">
        <v>4.495859</v>
      </c>
      <c r="O16" s="112">
        <v>5.54054</v>
      </c>
      <c r="P16" s="121">
        <v>727.3364377000004</v>
      </c>
      <c r="Q16" s="65">
        <v>0.23483593899719044</v>
      </c>
      <c r="R16" s="22"/>
    </row>
    <row r="17" spans="1:18" s="14" customFormat="1" ht="15.75" customHeight="1">
      <c r="A17" s="72"/>
      <c r="B17" s="73" t="s">
        <v>23</v>
      </c>
      <c r="C17" s="113">
        <v>0.5825014</v>
      </c>
      <c r="D17" s="113">
        <v>0.143339</v>
      </c>
      <c r="E17" s="113">
        <v>0.5711565</v>
      </c>
      <c r="F17" s="113">
        <v>0.4544295</v>
      </c>
      <c r="G17" s="113">
        <v>1.696697</v>
      </c>
      <c r="H17" s="113">
        <v>1.052946</v>
      </c>
      <c r="I17" s="113">
        <v>2.61275</v>
      </c>
      <c r="J17" s="113">
        <v>1.60721</v>
      </c>
      <c r="K17" s="114">
        <v>1.043772</v>
      </c>
      <c r="L17" s="114">
        <v>2.577476</v>
      </c>
      <c r="M17" s="114">
        <v>2.019565</v>
      </c>
      <c r="N17" s="114">
        <v>1.919284</v>
      </c>
      <c r="O17" s="114">
        <v>2.817526</v>
      </c>
      <c r="P17" s="122">
        <v>549.6818783999998</v>
      </c>
      <c r="Q17" s="63"/>
      <c r="R17" s="22"/>
    </row>
    <row r="18" spans="1:18" s="14" customFormat="1" ht="15.75" customHeight="1">
      <c r="A18" s="72"/>
      <c r="B18" s="73" t="s">
        <v>24</v>
      </c>
      <c r="C18" s="118">
        <v>0.3145898</v>
      </c>
      <c r="D18" s="118">
        <v>0.2705877</v>
      </c>
      <c r="E18" s="118">
        <v>1.098958</v>
      </c>
      <c r="F18" s="118">
        <v>0.6039267</v>
      </c>
      <c r="G18" s="118">
        <v>3.412258</v>
      </c>
      <c r="H18" s="118">
        <v>2.763777</v>
      </c>
      <c r="I18" s="118">
        <v>2.849323</v>
      </c>
      <c r="J18" s="118">
        <v>3.615093</v>
      </c>
      <c r="K18" s="119">
        <v>1.967266</v>
      </c>
      <c r="L18" s="119">
        <v>3.606052</v>
      </c>
      <c r="M18" s="119">
        <v>3.53758</v>
      </c>
      <c r="N18" s="119">
        <v>2.576575</v>
      </c>
      <c r="O18" s="119">
        <v>2.723014</v>
      </c>
      <c r="P18" s="124">
        <v>177.65455930000002</v>
      </c>
      <c r="Q18" s="66"/>
      <c r="R18" s="22"/>
    </row>
    <row r="19" spans="1:18" s="14" customFormat="1" ht="15.75" customHeight="1">
      <c r="A19" s="69" t="s">
        <v>25</v>
      </c>
      <c r="B19" s="70"/>
      <c r="C19" s="111">
        <v>4.7913024</v>
      </c>
      <c r="D19" s="111">
        <v>4.2575997999999995</v>
      </c>
      <c r="E19" s="111">
        <v>8.0167587</v>
      </c>
      <c r="F19" s="111">
        <v>12.6961504</v>
      </c>
      <c r="G19" s="111">
        <v>22.594913</v>
      </c>
      <c r="H19" s="111">
        <v>19.503525</v>
      </c>
      <c r="I19" s="111">
        <v>24.786229</v>
      </c>
      <c r="J19" s="111">
        <v>27.662047</v>
      </c>
      <c r="K19" s="111">
        <v>18.988868500000002</v>
      </c>
      <c r="L19" s="111">
        <v>24.844738</v>
      </c>
      <c r="M19" s="117">
        <v>28.789743000000005</v>
      </c>
      <c r="N19" s="117">
        <v>27.156881</v>
      </c>
      <c r="O19" s="117">
        <v>28.997333</v>
      </c>
      <c r="P19" s="121">
        <v>3101.9689461999988</v>
      </c>
      <c r="Q19" s="65">
        <v>1</v>
      </c>
      <c r="R19" s="22"/>
    </row>
    <row r="20" spans="1:18" s="14" customFormat="1" ht="15.75" customHeight="1">
      <c r="A20" s="72"/>
      <c r="B20" s="73" t="s">
        <v>23</v>
      </c>
      <c r="C20" s="113">
        <v>3.2258462</v>
      </c>
      <c r="D20" s="113">
        <v>2.2639073</v>
      </c>
      <c r="E20" s="113">
        <v>3.9738318</v>
      </c>
      <c r="F20" s="113">
        <v>6.0387360999999995</v>
      </c>
      <c r="G20" s="113">
        <v>7.195015999999999</v>
      </c>
      <c r="H20" s="113">
        <v>6.842378</v>
      </c>
      <c r="I20" s="113">
        <v>10.400967999999999</v>
      </c>
      <c r="J20" s="113">
        <v>10.166959</v>
      </c>
      <c r="K20" s="113">
        <v>7.2147905</v>
      </c>
      <c r="L20" s="113">
        <v>10.820809</v>
      </c>
      <c r="M20" s="113">
        <v>11.840751000000001</v>
      </c>
      <c r="N20" s="113">
        <v>10.683439</v>
      </c>
      <c r="O20" s="113">
        <v>15.572774000000003</v>
      </c>
      <c r="P20" s="122">
        <v>2330.0413654000004</v>
      </c>
      <c r="Q20" s="65">
        <v>0.7533168842241824</v>
      </c>
      <c r="R20" s="22"/>
    </row>
    <row r="21" spans="1:18" s="14" customFormat="1" ht="15.75" customHeight="1" thickBot="1">
      <c r="A21" s="79"/>
      <c r="B21" s="80" t="s">
        <v>24</v>
      </c>
      <c r="C21" s="120">
        <v>1.5654562</v>
      </c>
      <c r="D21" s="120">
        <v>1.9936924999999999</v>
      </c>
      <c r="E21" s="120">
        <v>4.0429269</v>
      </c>
      <c r="F21" s="120">
        <v>6.6574143</v>
      </c>
      <c r="G21" s="120">
        <v>15.399897000000001</v>
      </c>
      <c r="H21" s="120">
        <v>12.661147</v>
      </c>
      <c r="I21" s="120">
        <v>14.385261000000002</v>
      </c>
      <c r="J21" s="120">
        <v>17.495088000000003</v>
      </c>
      <c r="K21" s="120">
        <v>11.774078000000001</v>
      </c>
      <c r="L21" s="120">
        <v>14.023929</v>
      </c>
      <c r="M21" s="120">
        <v>16.948992000000004</v>
      </c>
      <c r="N21" s="120">
        <v>16.473442</v>
      </c>
      <c r="O21" s="120">
        <v>13.424558999999999</v>
      </c>
      <c r="P21" s="125">
        <v>771.9275808000002</v>
      </c>
      <c r="Q21" s="67">
        <v>0.24668311577581808</v>
      </c>
      <c r="R21" s="22"/>
    </row>
    <row r="22" spans="1:17" s="14" customFormat="1" ht="15.75" customHeight="1">
      <c r="A22" s="53" t="s">
        <v>38</v>
      </c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/>
    </row>
    <row r="23" spans="1:16" s="14" customFormat="1" ht="13.8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14" customFormat="1" ht="13.8">
      <c r="A25" s="68" t="str">
        <f>+'Retiros25%| Evol Num'!A24</f>
        <v>Información actualizada a Mayo de 2021.</v>
      </c>
      <c r="B25" s="6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2021-10-21T21:20:46Z</dcterms:modified>
  <cp:category/>
  <cp:version/>
  <cp:contentType/>
  <cp:contentStatus/>
</cp:coreProperties>
</file>