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1-WEB\noviembre\"/>
    </mc:Choice>
  </mc:AlternateContent>
  <bookViews>
    <workbookView xWindow="990" yWindow="-15" windowWidth="28830" windowHeight="6405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52511"/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I19" i="7" s="1"/>
  <c r="H20" i="7"/>
  <c r="G20" i="7"/>
  <c r="F20" i="7"/>
  <c r="E20" i="7"/>
  <c r="D20" i="7"/>
  <c r="C20" i="7"/>
  <c r="G19" i="7"/>
  <c r="N16" i="7"/>
  <c r="O17" i="7" s="1"/>
  <c r="M16" i="7"/>
  <c r="L16" i="7"/>
  <c r="K16" i="7"/>
  <c r="J16" i="7"/>
  <c r="I16" i="7"/>
  <c r="H16" i="7"/>
  <c r="G16" i="7"/>
  <c r="F16" i="7"/>
  <c r="E16" i="7"/>
  <c r="D16" i="7"/>
  <c r="C16" i="7"/>
  <c r="N13" i="7"/>
  <c r="O15" i="7" s="1"/>
  <c r="M13" i="7"/>
  <c r="L13" i="7"/>
  <c r="K13" i="7"/>
  <c r="J13" i="7"/>
  <c r="I13" i="7"/>
  <c r="H13" i="7"/>
  <c r="G13" i="7"/>
  <c r="F13" i="7"/>
  <c r="E13" i="7"/>
  <c r="D13" i="7"/>
  <c r="C13" i="7"/>
  <c r="N10" i="7"/>
  <c r="O10" i="7" s="1"/>
  <c r="M10" i="7"/>
  <c r="L10" i="7"/>
  <c r="K10" i="7"/>
  <c r="J10" i="7"/>
  <c r="I10" i="7"/>
  <c r="H10" i="7"/>
  <c r="G10" i="7"/>
  <c r="F10" i="7"/>
  <c r="E10" i="7"/>
  <c r="D10" i="7"/>
  <c r="C10" i="7"/>
  <c r="N7" i="7"/>
  <c r="O9" i="7" s="1"/>
  <c r="M7" i="7"/>
  <c r="L7" i="7"/>
  <c r="K7" i="7"/>
  <c r="J7" i="7"/>
  <c r="I7" i="7"/>
  <c r="H7" i="7"/>
  <c r="G7" i="7"/>
  <c r="F7" i="7"/>
  <c r="E7" i="7"/>
  <c r="D7" i="7"/>
  <c r="C7" i="7"/>
  <c r="H19" i="7" l="1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s="1"/>
  <c r="J22" i="7" l="1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R7" i="6" l="1"/>
  <c r="R8" i="6"/>
  <c r="R10" i="6"/>
  <c r="R11" i="6"/>
  <c r="R12" i="6"/>
  <c r="R13" i="6"/>
  <c r="R14" i="6"/>
  <c r="R15" i="6"/>
  <c r="R16" i="6"/>
  <c r="R17" i="6"/>
  <c r="R6" i="6"/>
  <c r="R9" i="6" l="1"/>
  <c r="R19" i="6" l="1"/>
  <c r="C13" i="9"/>
  <c r="C12" i="9"/>
  <c r="C11" i="9"/>
  <c r="R20" i="6" l="1"/>
  <c r="R18" i="6" l="1"/>
</calcChain>
</file>

<file path=xl/sharedStrings.xml><?xml version="1.0" encoding="utf-8"?>
<sst xmlns="http://schemas.openxmlformats.org/spreadsheetml/2006/main" count="94" uniqueCount="43">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</sst>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7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  <font>
      <b/>
      <sz val="8.5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237" applyFont="1" applyFill="1" applyBorder="1" applyAlignment="1">
      <alignment horizontal="centerContinuous" vertical="center" wrapText="1"/>
    </xf>
    <xf numFmtId="0" fontId="8" fillId="0" borderId="0" xfId="295" applyFont="1" applyFill="1" applyBorder="1" applyAlignment="1">
      <alignment vertical="center"/>
    </xf>
    <xf numFmtId="168" fontId="2" fillId="32" borderId="0" xfId="237" applyNumberFormat="1" applyFont="1" applyFill="1" applyBorder="1" applyAlignment="1">
      <alignment horizontal="centerContinuous" vertical="center"/>
    </xf>
    <xf numFmtId="0" fontId="9" fillId="0" borderId="19" xfId="295" applyFont="1" applyFill="1" applyBorder="1" applyAlignment="1">
      <alignment horizontal="centerContinuous" vertical="center"/>
    </xf>
    <xf numFmtId="0" fontId="8" fillId="0" borderId="0" xfId="295" applyFont="1" applyFill="1" applyBorder="1" applyAlignment="1">
      <alignment horizontal="center" vertical="center"/>
    </xf>
    <xf numFmtId="0" fontId="8" fillId="0" borderId="0" xfId="295" applyFont="1" applyFill="1" applyBorder="1" applyAlignment="1">
      <alignment horizontal="right" vertical="center"/>
    </xf>
    <xf numFmtId="0" fontId="8" fillId="0" borderId="22" xfId="295" applyFont="1" applyFill="1" applyBorder="1" applyAlignment="1">
      <alignment horizontal="centerContinuous" vertical="center"/>
    </xf>
    <xf numFmtId="0" fontId="10" fillId="0" borderId="23" xfId="295" applyFont="1" applyFill="1" applyBorder="1" applyAlignment="1">
      <alignment horizontal="center" vertical="center"/>
    </xf>
    <xf numFmtId="0" fontId="12" fillId="0" borderId="0" xfId="237" applyFont="1" applyFill="1" applyBorder="1" applyAlignment="1">
      <alignment horizontal="left" vertical="center" wrapText="1"/>
    </xf>
    <xf numFmtId="170" fontId="12" fillId="32" borderId="0" xfId="296" applyNumberFormat="1" applyFont="1" applyFill="1" applyBorder="1" applyAlignment="1">
      <alignment vertical="center"/>
    </xf>
    <xf numFmtId="170" fontId="11" fillId="32" borderId="0" xfId="296" applyNumberFormat="1" applyFont="1" applyFill="1" applyBorder="1" applyAlignment="1">
      <alignment vertical="center"/>
    </xf>
    <xf numFmtId="172" fontId="5" fillId="0" borderId="26" xfId="237" applyNumberFormat="1" applyFont="1" applyFill="1" applyBorder="1" applyAlignment="1">
      <alignment horizontal="centerContinuous" vertical="center"/>
    </xf>
    <xf numFmtId="172" fontId="5" fillId="0" borderId="27" xfId="237" applyNumberFormat="1" applyFont="1" applyFill="1" applyBorder="1" applyAlignment="1">
      <alignment horizontal="center" vertical="center"/>
    </xf>
    <xf numFmtId="0" fontId="8" fillId="32" borderId="0" xfId="295" applyFont="1" applyFill="1" applyBorder="1" applyAlignment="1">
      <alignment vertical="center"/>
    </xf>
    <xf numFmtId="16" fontId="4" fillId="32" borderId="0" xfId="295" applyNumberFormat="1" applyFont="1" applyFill="1" applyBorder="1" applyAlignment="1">
      <alignment horizontal="centerContinuous" vertical="center"/>
    </xf>
    <xf numFmtId="0" fontId="4" fillId="32" borderId="0" xfId="295" applyFont="1" applyFill="1" applyBorder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Border="1" applyAlignment="1">
      <alignment vertical="center"/>
    </xf>
    <xf numFmtId="3" fontId="8" fillId="32" borderId="0" xfId="295" applyNumberFormat="1" applyFont="1" applyFill="1" applyBorder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Border="1" applyAlignment="1">
      <alignment horizontal="left" vertical="center"/>
    </xf>
    <xf numFmtId="0" fontId="8" fillId="32" borderId="0" xfId="295" applyFont="1" applyFill="1" applyBorder="1" applyAlignment="1">
      <alignment horizontal="center" vertical="center"/>
    </xf>
    <xf numFmtId="0" fontId="8" fillId="32" borderId="0" xfId="295" applyFont="1" applyFill="1" applyBorder="1" applyAlignment="1">
      <alignment horizontal="right" vertical="center"/>
    </xf>
    <xf numFmtId="0" fontId="1" fillId="32" borderId="0" xfId="237" applyFont="1" applyFill="1" applyBorder="1" applyAlignment="1">
      <alignment horizontal="centerContinuous" vertical="center" wrapText="1"/>
    </xf>
    <xf numFmtId="0" fontId="4" fillId="32" borderId="0" xfId="295" applyFont="1" applyFill="1" applyBorder="1" applyAlignment="1">
      <alignment vertical="center"/>
    </xf>
    <xf numFmtId="0" fontId="9" fillId="32" borderId="0" xfId="295" applyFont="1" applyFill="1" applyBorder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Border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Border="1" applyAlignment="1">
      <alignment horizontal="center" vertical="center"/>
    </xf>
    <xf numFmtId="0" fontId="7" fillId="32" borderId="0" xfId="295" applyFont="1" applyFill="1" applyBorder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Border="1" applyAlignment="1">
      <alignment horizontal="left" vertical="center" indent="3"/>
    </xf>
    <xf numFmtId="0" fontId="11" fillId="32" borderId="0" xfId="355" applyFont="1" applyFill="1" applyBorder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2" fillId="32" borderId="0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Fill="1" applyBorder="1" applyAlignment="1">
      <alignment horizontal="left" vertical="center"/>
    </xf>
    <xf numFmtId="0" fontId="7" fillId="32" borderId="0" xfId="237" applyFont="1" applyFill="1" applyBorder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Border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Fill="1" applyBorder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Border="1" applyAlignment="1">
      <alignment horizontal="left" vertical="center"/>
    </xf>
    <xf numFmtId="0" fontId="7" fillId="32" borderId="0" xfId="237" applyFont="1" applyFill="1" applyBorder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Fill="1" applyBorder="1" applyAlignment="1">
      <alignment horizontal="left" vertical="center"/>
    </xf>
    <xf numFmtId="0" fontId="7" fillId="0" borderId="24" xfId="237" applyFont="1" applyFill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Border="1" applyAlignment="1">
      <alignment vertical="center"/>
    </xf>
    <xf numFmtId="0" fontId="5" fillId="0" borderId="0" xfId="237" applyFont="1" applyFill="1" applyBorder="1" applyAlignment="1">
      <alignment horizontal="left" vertical="center"/>
    </xf>
    <xf numFmtId="0" fontId="7" fillId="0" borderId="0" xfId="237" applyFont="1" applyFill="1" applyBorder="1" applyAlignment="1">
      <alignment horizontal="left" vertical="center" wrapText="1"/>
    </xf>
    <xf numFmtId="170" fontId="7" fillId="32" borderId="0" xfId="296" applyNumberFormat="1" applyFont="1" applyFill="1" applyBorder="1" applyAlignment="1">
      <alignment vertical="center"/>
    </xf>
    <xf numFmtId="0" fontId="5" fillId="0" borderId="18" xfId="237" applyFont="1" applyFill="1" applyBorder="1" applyAlignment="1">
      <alignment horizontal="left" vertical="center"/>
    </xf>
    <xf numFmtId="0" fontId="7" fillId="0" borderId="18" xfId="237" applyFont="1" applyFill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Fill="1" applyBorder="1" applyAlignment="1">
      <alignment horizontal="left" vertical="center"/>
    </xf>
    <xf numFmtId="0" fontId="7" fillId="0" borderId="19" xfId="237" applyFont="1" applyFill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ont="1" applyFill="1" applyBorder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Border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Border="1" applyAlignment="1">
      <alignment horizontal="left" vertical="center"/>
    </xf>
    <xf numFmtId="0" fontId="7" fillId="32" borderId="0" xfId="295" applyFont="1" applyFill="1" applyBorder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Border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Border="1" applyAlignment="1">
      <alignment horizontal="center" vertical="center"/>
    </xf>
    <xf numFmtId="0" fontId="66" fillId="0" borderId="0" xfId="295" applyFont="1" applyFill="1" applyBorder="1" applyAlignment="1">
      <alignment horizontal="right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Border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Border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" vertical="center"/>
    </xf>
    <xf numFmtId="0" fontId="8" fillId="32" borderId="22" xfId="295" applyFont="1" applyFill="1" applyBorder="1" applyAlignment="1">
      <alignment horizontal="center" vertical="center"/>
    </xf>
    <xf numFmtId="0" fontId="7" fillId="32" borderId="0" xfId="295" applyFont="1" applyFill="1" applyBorder="1" applyAlignment="1">
      <alignment horizontal="left" vertical="center" wrapText="1"/>
    </xf>
    <xf numFmtId="0" fontId="6" fillId="32" borderId="0" xfId="237" applyFont="1" applyFill="1" applyBorder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ont="1" applyFill="1" applyBorder="1" applyAlignment="1">
      <alignment horizontal="center" vertical="center"/>
    </xf>
    <xf numFmtId="0" fontId="10" fillId="0" borderId="31" xfId="295" applyFont="1" applyFill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Fill="1" applyBorder="1" applyAlignment="1">
      <alignment horizontal="left" vertical="center" wrapText="1"/>
    </xf>
    <xf numFmtId="0" fontId="6" fillId="0" borderId="0" xfId="237" applyFont="1" applyBorder="1" applyAlignment="1">
      <alignment horizontal="left" vertical="center" wrapText="1"/>
    </xf>
    <xf numFmtId="0" fontId="64" fillId="0" borderId="0" xfId="0" applyFont="1" applyBorder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/>
    <cellStyle name="20% - Énfasis1 3" xfId="2"/>
    <cellStyle name="20% - Énfasis2 2" xfId="3"/>
    <cellStyle name="20% - Énfasis2 3" xfId="4"/>
    <cellStyle name="20% - Énfasis3 2" xfId="5"/>
    <cellStyle name="20% - Énfasis3 3" xfId="6"/>
    <cellStyle name="20% - Énfasis4 2" xfId="7"/>
    <cellStyle name="20% - Énfasis4 3" xfId="8"/>
    <cellStyle name="20% - Énfasis5 2" xfId="9"/>
    <cellStyle name="20% - Énfasis6 2" xfId="10"/>
    <cellStyle name="20% - Énfasis6 3" xfId="11"/>
    <cellStyle name="40% - Énfasis1 2" xfId="12"/>
    <cellStyle name="40% - Énfasis1 3" xfId="13"/>
    <cellStyle name="40% - Énfasis2 2" xfId="14"/>
    <cellStyle name="40% - Énfasis3 2" xfId="15"/>
    <cellStyle name="40% - Énfasis3 3" xfId="16"/>
    <cellStyle name="40% - Énfasis4 2" xfId="17"/>
    <cellStyle name="40% - Énfasis4 3" xfId="18"/>
    <cellStyle name="40% - Énfasis5 2" xfId="19"/>
    <cellStyle name="40% - Énfasis5 3" xfId="20"/>
    <cellStyle name="40% - Énfasis6 2" xfId="21"/>
    <cellStyle name="40% - Énfasis6 3" xfId="22"/>
    <cellStyle name="60% - Énfasis1 2" xfId="23"/>
    <cellStyle name="60% - Énfasis1 3" xfId="24"/>
    <cellStyle name="60% - Énfasis2 2" xfId="25"/>
    <cellStyle name="60% - Énfasis2 3" xfId="26"/>
    <cellStyle name="60% - Énfasis3 2" xfId="27"/>
    <cellStyle name="60% - Énfasis3 3" xfId="28"/>
    <cellStyle name="60% - Énfasis4 2" xfId="29"/>
    <cellStyle name="60% - Énfasis4 3" xfId="30"/>
    <cellStyle name="60% - Énfasis5 2" xfId="31"/>
    <cellStyle name="60% - Énfasis5 3" xfId="32"/>
    <cellStyle name="60% - Énfasis6 2" xfId="33"/>
    <cellStyle name="60% - Énfasis6 3" xfId="34"/>
    <cellStyle name="Buena 2" xfId="35"/>
    <cellStyle name="Buena 3" xfId="36"/>
    <cellStyle name="Cabecera 1" xfId="37"/>
    <cellStyle name="Cabecera 1 2" xfId="38"/>
    <cellStyle name="Cabecera 1 2 2" xfId="39"/>
    <cellStyle name="Cabecera 1 3" xfId="40"/>
    <cellStyle name="Cabecera 1 3 2" xfId="41"/>
    <cellStyle name="Cabecera 1_Bol_122007" xfId="42"/>
    <cellStyle name="Cabecera 2" xfId="43"/>
    <cellStyle name="Cabecera 2 2" xfId="44"/>
    <cellStyle name="Cabecera 2 2 2" xfId="45"/>
    <cellStyle name="Cabecera 2 3" xfId="46"/>
    <cellStyle name="Cabecera 2 3 2" xfId="47"/>
    <cellStyle name="Cabecera 2_Bol_122007" xfId="48"/>
    <cellStyle name="Cálculo 2" xfId="49"/>
    <cellStyle name="Cálculo 3" xfId="50"/>
    <cellStyle name="Cambiar to&amp;do" xfId="51"/>
    <cellStyle name="Celda de comprobación 2" xfId="52"/>
    <cellStyle name="Celda vinculada 2" xfId="53"/>
    <cellStyle name="Celda vinculada 3" xfId="54"/>
    <cellStyle name="Comma" xfId="55"/>
    <cellStyle name="Currency" xfId="56"/>
    <cellStyle name="Date" xfId="57"/>
    <cellStyle name="Diseño" xfId="58"/>
    <cellStyle name="Encabezado 4 2" xfId="59"/>
    <cellStyle name="Encabezado 4 3" xfId="60"/>
    <cellStyle name="Énfasis1 2" xfId="61"/>
    <cellStyle name="Énfasis1 3" xfId="62"/>
    <cellStyle name="Énfasis2 2" xfId="63"/>
    <cellStyle name="Énfasis2 3" xfId="64"/>
    <cellStyle name="Énfasis3 2" xfId="65"/>
    <cellStyle name="Énfasis3 3" xfId="66"/>
    <cellStyle name="Énfasis4 2" xfId="67"/>
    <cellStyle name="Énfasis4 3" xfId="68"/>
    <cellStyle name="Énfasis5 2" xfId="69"/>
    <cellStyle name="Énfasis6 2" xfId="70"/>
    <cellStyle name="Énfasis6 3" xfId="71"/>
    <cellStyle name="Entrada 2" xfId="72"/>
    <cellStyle name="Entrada 3" xfId="73"/>
    <cellStyle name="Euro" xfId="74"/>
    <cellStyle name="Euro 2" xfId="75"/>
    <cellStyle name="Euro 2 2" xfId="76"/>
    <cellStyle name="Euro 3" xfId="77"/>
    <cellStyle name="Euro 4" xfId="78"/>
    <cellStyle name="Euro 5" xfId="79"/>
    <cellStyle name="Euro 6" xfId="80"/>
    <cellStyle name="Euro 7" xfId="81"/>
    <cellStyle name="Euro 8" xfId="82"/>
    <cellStyle name="Euro 9" xfId="83"/>
    <cellStyle name="Euro_Compendio 2008 V" xfId="84"/>
    <cellStyle name="F2" xfId="85"/>
    <cellStyle name="F2 2" xfId="86"/>
    <cellStyle name="F3" xfId="87"/>
    <cellStyle name="F3 2" xfId="88"/>
    <cellStyle name="F4" xfId="89"/>
    <cellStyle name="F4 2" xfId="90"/>
    <cellStyle name="F5" xfId="91"/>
    <cellStyle name="F5 2" xfId="92"/>
    <cellStyle name="F6" xfId="93"/>
    <cellStyle name="F6 2" xfId="94"/>
    <cellStyle name="F7" xfId="95"/>
    <cellStyle name="F7 2" xfId="96"/>
    <cellStyle name="F8" xfId="97"/>
    <cellStyle name="F8 2" xfId="98"/>
    <cellStyle name="Fecha" xfId="99"/>
    <cellStyle name="Fecha 2" xfId="100"/>
    <cellStyle name="Fecha 3" xfId="101"/>
    <cellStyle name="Fecha_Bol_122007" xfId="102"/>
    <cellStyle name="Fechas" xfId="103"/>
    <cellStyle name="Fechas 10" xfId="104"/>
    <cellStyle name="Fechas 2" xfId="105"/>
    <cellStyle name="Fechas 3" xfId="106"/>
    <cellStyle name="Fechas 4" xfId="107"/>
    <cellStyle name="Fechas 5" xfId="108"/>
    <cellStyle name="Fechas 6" xfId="109"/>
    <cellStyle name="Fechas 7" xfId="110"/>
    <cellStyle name="Fechas 8" xfId="111"/>
    <cellStyle name="Fechas 9" xfId="112"/>
    <cellStyle name="Fechas_Aportes Voluntarios - Julio 2010" xfId="113"/>
    <cellStyle name="Fijo" xfId="114"/>
    <cellStyle name="Fijo 2" xfId="115"/>
    <cellStyle name="Fijo 3" xfId="116"/>
    <cellStyle name="Fijo_Bol_122007" xfId="117"/>
    <cellStyle name="Fixed" xfId="118"/>
    <cellStyle name="Fixed 2" xfId="119"/>
    <cellStyle name="Fixed 2 2" xfId="120"/>
    <cellStyle name="Fixed 3" xfId="121"/>
    <cellStyle name="Fixed 4" xfId="122"/>
    <cellStyle name="Fixed 5" xfId="123"/>
    <cellStyle name="Fixed_CA-Infraes" xfId="124"/>
    <cellStyle name="HEADING1" xfId="125"/>
    <cellStyle name="Heading1 2" xfId="126"/>
    <cellStyle name="HEADING2" xfId="127"/>
    <cellStyle name="Heading2 2" xfId="128"/>
    <cellStyle name="Hipervínculo" xfId="356" builtinId="8"/>
    <cellStyle name="Hipervínculo 2 2" xfId="129"/>
    <cellStyle name="Hipervínculo 4" xfId="130"/>
    <cellStyle name="Incorrecto 2" xfId="131"/>
    <cellStyle name="Incorrecto 3" xfId="132"/>
    <cellStyle name="Millares" xfId="357" builtinId="3"/>
    <cellStyle name="Millares [0] 2" xfId="133"/>
    <cellStyle name="Millares [0] 3" xfId="134"/>
    <cellStyle name="Millares [0] 4" xfId="135"/>
    <cellStyle name="Millares [0] 5" xfId="136"/>
    <cellStyle name="Millares [0] 6" xfId="137"/>
    <cellStyle name="Millares [0] 7" xfId="138"/>
    <cellStyle name="Millares [0] 8" xfId="139"/>
    <cellStyle name="Millares 10" xfId="140"/>
    <cellStyle name="Millares 11" xfId="141"/>
    <cellStyle name="Millares 12" xfId="142"/>
    <cellStyle name="Millares 12 2" xfId="143"/>
    <cellStyle name="Millares 13" xfId="144"/>
    <cellStyle name="Millares 14" xfId="145"/>
    <cellStyle name="Millares 15" xfId="146"/>
    <cellStyle name="Millares 16" xfId="147"/>
    <cellStyle name="Millares 2" xfId="148"/>
    <cellStyle name="Millares 2 10" xfId="149"/>
    <cellStyle name="Millares 2 11" xfId="150"/>
    <cellStyle name="Millares 2 11 2" xfId="151"/>
    <cellStyle name="Millares 2 2" xfId="152"/>
    <cellStyle name="Millares 2 2 2" xfId="153"/>
    <cellStyle name="Millares 2 2 2 2" xfId="154"/>
    <cellStyle name="Millares 2 2 2 3" xfId="155"/>
    <cellStyle name="Millares 2 2 3" xfId="156"/>
    <cellStyle name="Millares 2 2 4" xfId="157"/>
    <cellStyle name="Millares 2 2 4 2" xfId="158"/>
    <cellStyle name="Millares 2 2 4 2 2" xfId="159"/>
    <cellStyle name="Millares 2 2 4_Hoja1" xfId="160"/>
    <cellStyle name="Millares 2 2 5" xfId="161"/>
    <cellStyle name="Millares 2 2 6" xfId="162"/>
    <cellStyle name="Millares 2 2 7" xfId="163"/>
    <cellStyle name="Millares 2 2 8" xfId="164"/>
    <cellStyle name="Millares 2 2_03" xfId="165"/>
    <cellStyle name="Millares 2 3" xfId="166"/>
    <cellStyle name="Millares 2 3 2" xfId="167"/>
    <cellStyle name="Millares 2 3 2 2" xfId="168"/>
    <cellStyle name="Millares 2 3 2 2 2" xfId="169"/>
    <cellStyle name="Millares 2 3 2 3" xfId="170"/>
    <cellStyle name="Millares 2 3 2_Hoja1" xfId="171"/>
    <cellStyle name="Millares 2 3 3" xfId="172"/>
    <cellStyle name="Millares 2 3 3 2" xfId="173"/>
    <cellStyle name="Millares 2 3 4" xfId="174"/>
    <cellStyle name="Millares 2 3 5" xfId="175"/>
    <cellStyle name="Millares 2 3_BG Fondos" xfId="176"/>
    <cellStyle name="Millares 2 4" xfId="177"/>
    <cellStyle name="Millares 2 4 2" xfId="178"/>
    <cellStyle name="Millares 2 4 2 2" xfId="179"/>
    <cellStyle name="Millares 2 4_Hoja1" xfId="180"/>
    <cellStyle name="Millares 2 5" xfId="181"/>
    <cellStyle name="Millares 2 5 2" xfId="182"/>
    <cellStyle name="Millares 2 6" xfId="183"/>
    <cellStyle name="Millares 2 7" xfId="184"/>
    <cellStyle name="Millares 2 8" xfId="185"/>
    <cellStyle name="Millares 2 9" xfId="186"/>
    <cellStyle name="Millares 2_Bol_0411(corregido emisor inst)" xfId="187"/>
    <cellStyle name="Millares 3 2" xfId="188"/>
    <cellStyle name="Millares 3 2 2" xfId="189"/>
    <cellStyle name="Millares 3 2 2 2" xfId="190"/>
    <cellStyle name="Millares 3 2 3" xfId="191"/>
    <cellStyle name="Millares 3 2_Hoja1" xfId="192"/>
    <cellStyle name="Millares 4 2" xfId="193"/>
    <cellStyle name="Millares 4 2 2" xfId="194"/>
    <cellStyle name="Millares 4 2 2 2" xfId="195"/>
    <cellStyle name="Millares 4 2 3" xfId="196"/>
    <cellStyle name="Millares 4 2_Hoja1" xfId="197"/>
    <cellStyle name="Millares 5" xfId="198"/>
    <cellStyle name="Millares 5 2" xfId="199"/>
    <cellStyle name="Millares 5 2 2" xfId="200"/>
    <cellStyle name="Millares 5 2 2 2" xfId="201"/>
    <cellStyle name="Millares 5 2 3" xfId="202"/>
    <cellStyle name="Millares 5 2_Hoja1" xfId="203"/>
    <cellStyle name="Millares 5 3" xfId="204"/>
    <cellStyle name="Millares 5 3 2" xfId="205"/>
    <cellStyle name="Millares 5 4" xfId="206"/>
    <cellStyle name="Millares 5_Bol_0411(corregido emisor inst)" xfId="207"/>
    <cellStyle name="Millares 6" xfId="208"/>
    <cellStyle name="Millares 6 2" xfId="209"/>
    <cellStyle name="Millares 7" xfId="210"/>
    <cellStyle name="Millares 8" xfId="211"/>
    <cellStyle name="Millares 9" xfId="212"/>
    <cellStyle name="Millares Sangría" xfId="213"/>
    <cellStyle name="Millares Sangría 1" xfId="214"/>
    <cellStyle name="Moneda 2" xfId="215"/>
    <cellStyle name="Moneda 2 2" xfId="216"/>
    <cellStyle name="Moneda 2 2 2" xfId="217"/>
    <cellStyle name="Moneda 2_Hoja1" xfId="218"/>
    <cellStyle name="Moneda 3" xfId="219"/>
    <cellStyle name="Monetario0" xfId="220"/>
    <cellStyle name="Neutral 2" xfId="221"/>
    <cellStyle name="Neutral 3" xfId="222"/>
    <cellStyle name="Normal" xfId="0" builtinId="0"/>
    <cellStyle name="Normal 10" xfId="223"/>
    <cellStyle name="Normal 11" xfId="224"/>
    <cellStyle name="Normal 12" xfId="225"/>
    <cellStyle name="Normal 13" xfId="226"/>
    <cellStyle name="Normal 14" xfId="227"/>
    <cellStyle name="Normal 15" xfId="228"/>
    <cellStyle name="Normal 15 2" xfId="229"/>
    <cellStyle name="Normal 16" xfId="230"/>
    <cellStyle name="Normal 17" xfId="231"/>
    <cellStyle name="Normal 17 2" xfId="232"/>
    <cellStyle name="Normal 18" xfId="233"/>
    <cellStyle name="Normal 18 2" xfId="234"/>
    <cellStyle name="Normal 19" xfId="235"/>
    <cellStyle name="Normal 19 2" xfId="236"/>
    <cellStyle name="Normal 2" xfId="237"/>
    <cellStyle name="Normal 2 2" xfId="238"/>
    <cellStyle name="Normal 2 2 2" xfId="239"/>
    <cellStyle name="Normal 2 2 3" xfId="240"/>
    <cellStyle name="Normal 2 2_Sol Tra Pres" xfId="241"/>
    <cellStyle name="Normal 2 3" xfId="242"/>
    <cellStyle name="Normal 2 4" xfId="243"/>
    <cellStyle name="Normal 2 4 2" xfId="244"/>
    <cellStyle name="Normal 2 4 2 2" xfId="245"/>
    <cellStyle name="Normal 2 4_Hoja1" xfId="246"/>
    <cellStyle name="Normal 2 5" xfId="247"/>
    <cellStyle name="Normal 2 6" xfId="248"/>
    <cellStyle name="Normal 2 7" xfId="249"/>
    <cellStyle name="Normal 2 8" xfId="250"/>
    <cellStyle name="Normal 2 9" xfId="251"/>
    <cellStyle name="Normal 2_Aportes Voluntarios - Julio 2010" xfId="252"/>
    <cellStyle name="Normal 20" xfId="253"/>
    <cellStyle name="Normal 20 2" xfId="254"/>
    <cellStyle name="Normal 21" xfId="255"/>
    <cellStyle name="Normal 21 2" xfId="256"/>
    <cellStyle name="Normal 22" xfId="257"/>
    <cellStyle name="Normal 22 2" xfId="258"/>
    <cellStyle name="Normal 23" xfId="259"/>
    <cellStyle name="Normal 23 2" xfId="260"/>
    <cellStyle name="Normal 24" xfId="261"/>
    <cellStyle name="Normal 24 2" xfId="262"/>
    <cellStyle name="Normal 25" xfId="263"/>
    <cellStyle name="Normal 26" xfId="264"/>
    <cellStyle name="Normal 27" xfId="265"/>
    <cellStyle name="Normal 28" xfId="266"/>
    <cellStyle name="Normal 29" xfId="267"/>
    <cellStyle name="Normal 3" xfId="268"/>
    <cellStyle name="Normal 3 2" xfId="269"/>
    <cellStyle name="Normal 3 2 2" xfId="270"/>
    <cellStyle name="Normal 3 3" xfId="271"/>
    <cellStyle name="Normal 3 4" xfId="272"/>
    <cellStyle name="Normal 3_Aportes Voluntarios - Julio 2010" xfId="273"/>
    <cellStyle name="Normal 30" xfId="274"/>
    <cellStyle name="Normal 31" xfId="275"/>
    <cellStyle name="Normal 32" xfId="276"/>
    <cellStyle name="Normal 4 2" xfId="277"/>
    <cellStyle name="Normal 4 2 2" xfId="278"/>
    <cellStyle name="Normal 4 3" xfId="279"/>
    <cellStyle name="Normal 4_Formato nuevos cuadros" xfId="280"/>
    <cellStyle name="Normal 5 2" xfId="281"/>
    <cellStyle name="Normal 5 3" xfId="282"/>
    <cellStyle name="Normal 6" xfId="283"/>
    <cellStyle name="Normal 6 2" xfId="284"/>
    <cellStyle name="Normal 6 2 2" xfId="285"/>
    <cellStyle name="Normal 6_Hoja1" xfId="286"/>
    <cellStyle name="Normal 7" xfId="287"/>
    <cellStyle name="Normal 7 2" xfId="288"/>
    <cellStyle name="Normal 7 2 2" xfId="289"/>
    <cellStyle name="Normal 7 2 3" xfId="290"/>
    <cellStyle name="Normal 7 3" xfId="291"/>
    <cellStyle name="Normal 7_Hoja1" xfId="292"/>
    <cellStyle name="Normal 8" xfId="293"/>
    <cellStyle name="Normal 9" xfId="294"/>
    <cellStyle name="Normal_Bol_Propuesto_Cap" xfId="355"/>
    <cellStyle name="Normal_PAG_01" xfId="295"/>
    <cellStyle name="Normal_PAG_02" xfId="296"/>
    <cellStyle name="Notas 2" xfId="297"/>
    <cellStyle name="Notas 2 2" xfId="298"/>
    <cellStyle name="Original" xfId="299"/>
    <cellStyle name="Original 2" xfId="300"/>
    <cellStyle name="Original 3" xfId="301"/>
    <cellStyle name="Percent" xfId="302"/>
    <cellStyle name="Porcentaje" xfId="358" builtinId="5"/>
    <cellStyle name="Porcentaje 2" xfId="303"/>
    <cellStyle name="Porcentaje 2 2" xfId="304"/>
    <cellStyle name="Porcentaje 3" xfId="305"/>
    <cellStyle name="Porcentaje 3 2" xfId="306"/>
    <cellStyle name="Porcentaje 3 3" xfId="307"/>
    <cellStyle name="Porcentaje 4" xfId="308"/>
    <cellStyle name="Porcentaje 5" xfId="309"/>
    <cellStyle name="Porcentual 10" xfId="310"/>
    <cellStyle name="Porcentual 2" xfId="311"/>
    <cellStyle name="Porcentual 2 2" xfId="312"/>
    <cellStyle name="Porcentual 2 3" xfId="313"/>
    <cellStyle name="Porcentual 2 4" xfId="314"/>
    <cellStyle name="Porcentual 2 4 2" xfId="315"/>
    <cellStyle name="Porcentual 2 5" xfId="316"/>
    <cellStyle name="Porcentual 2 6" xfId="317"/>
    <cellStyle name="Porcentual 2 7" xfId="318"/>
    <cellStyle name="Porcentual 2 8" xfId="319"/>
    <cellStyle name="Porcentual 3 2" xfId="320"/>
    <cellStyle name="Porcentual 4 2" xfId="321"/>
    <cellStyle name="Porcentual 4 3" xfId="322"/>
    <cellStyle name="Porcentual 5" xfId="323"/>
    <cellStyle name="Porcentual 5 2" xfId="324"/>
    <cellStyle name="Porcentual 5 2 2" xfId="325"/>
    <cellStyle name="Porcentual 6" xfId="326"/>
    <cellStyle name="Porcentual 7" xfId="327"/>
    <cellStyle name="Porcentual 8" xfId="328"/>
    <cellStyle name="Porcentual 9" xfId="329"/>
    <cellStyle name="Punto0" xfId="330"/>
    <cellStyle name="Salida 2" xfId="331"/>
    <cellStyle name="Salida 3" xfId="332"/>
    <cellStyle name="Texto de advertencia 2" xfId="333"/>
    <cellStyle name="Texto explicativo 2" xfId="334"/>
    <cellStyle name="Título 1 2" xfId="335"/>
    <cellStyle name="Título 1 3" xfId="336"/>
    <cellStyle name="Título 2 2" xfId="337"/>
    <cellStyle name="Título 2 3" xfId="338"/>
    <cellStyle name="Título 3 2" xfId="339"/>
    <cellStyle name="Título 3 3" xfId="340"/>
    <cellStyle name="Título 4" xfId="341"/>
    <cellStyle name="Título 5" xfId="342"/>
    <cellStyle name="Total 10" xfId="343"/>
    <cellStyle name="Total 10 2" xfId="344"/>
    <cellStyle name="Total 2 2" xfId="345"/>
    <cellStyle name="Total 2 3" xfId="346"/>
    <cellStyle name="Total 3 2" xfId="347"/>
    <cellStyle name="Total 3 2 2" xfId="348"/>
    <cellStyle name="Total 4" xfId="349"/>
    <cellStyle name="Total 5" xfId="350"/>
    <cellStyle name="Total 6" xfId="351"/>
    <cellStyle name="Total 7" xfId="352"/>
    <cellStyle name="Total 8" xfId="353"/>
    <cellStyle name="Total 9" xfId="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31"/>
  <sheetViews>
    <sheetView tabSelected="1" zoomScale="120" zoomScaleNormal="120" workbookViewId="0">
      <selection activeCell="C3" sqref="C3"/>
    </sheetView>
  </sheetViews>
  <sheetFormatPr baseColWidth="10" defaultRowHeight="13.5"/>
  <cols>
    <col min="1" max="1" width="5.5703125" style="39" customWidth="1"/>
    <col min="2" max="2" width="2.42578125" style="39" customWidth="1"/>
    <col min="3" max="3" width="125.7109375" style="39" customWidth="1"/>
    <col min="4" max="16384" width="11.42578125" style="39"/>
  </cols>
  <sheetData>
    <row r="7" spans="1:3" ht="14.25" thickBot="1">
      <c r="A7" s="38"/>
      <c r="B7" s="38"/>
      <c r="C7" s="38"/>
    </row>
    <row r="8" spans="1:3">
      <c r="A8" s="40"/>
      <c r="B8" s="40"/>
      <c r="C8" s="40"/>
    </row>
    <row r="9" spans="1:3" ht="17.25">
      <c r="A9" s="41" t="s">
        <v>34</v>
      </c>
      <c r="B9" s="42"/>
      <c r="C9" s="40"/>
    </row>
    <row r="10" spans="1:3">
      <c r="A10" s="43"/>
      <c r="B10" s="43"/>
      <c r="C10" s="44"/>
    </row>
    <row r="11" spans="1:3">
      <c r="A11" s="45"/>
      <c r="B11" s="46" t="s">
        <v>32</v>
      </c>
      <c r="C11" s="52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>
      <c r="A12" s="45"/>
      <c r="B12" s="46" t="s">
        <v>32</v>
      </c>
      <c r="C12" s="52" t="str">
        <f>+'Retiros25%| Evol Num'!A2</f>
        <v>Flujo mensual de Afiliados que Retiraron hasta el 25% de su Cuenta Individual de Capitalización para la Compra de Primer Inmueble según AFP y Finalidad</v>
      </c>
    </row>
    <row r="13" spans="1:3">
      <c r="A13" s="45"/>
      <c r="B13" s="46" t="s">
        <v>32</v>
      </c>
      <c r="C13" s="52" t="str">
        <f>+'Retiros25%| Monto'!A2</f>
        <v>Monto mensual de Retiros de las Cuentas Individuales de Capitalización para la compra de Primer Inmueble según AFP y Finalidad</v>
      </c>
    </row>
    <row r="14" spans="1:3" ht="16.5">
      <c r="A14" s="45"/>
      <c r="B14" s="46" t="s">
        <v>32</v>
      </c>
      <c r="C14" s="53" t="s">
        <v>33</v>
      </c>
    </row>
    <row r="15" spans="1:3" ht="14.25" thickBot="1">
      <c r="A15" s="47"/>
      <c r="B15" s="48"/>
      <c r="C15" s="47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/>
    <hyperlink ref="C12" location="'Retiros25%| Evol Num'!A1" display="'Retiros25%| Evol Num'!A1"/>
    <hyperlink ref="C13" location="'Retiros25%| Monto'!A1" display="'Retiros25%| Monto'!A1"/>
    <hyperlink ref="C14" r:id="rId1" display="Glosario de términos sobre jubilació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zoomScale="115" zoomScaleNormal="115" workbookViewId="0">
      <selection activeCell="O7" sqref="O7"/>
    </sheetView>
  </sheetViews>
  <sheetFormatPr baseColWidth="10" defaultRowHeight="15"/>
  <cols>
    <col min="1" max="1" width="1.7109375" style="54" customWidth="1"/>
    <col min="2" max="2" width="24.42578125" style="54" customWidth="1"/>
    <col min="3" max="13" width="9.28515625" style="54" customWidth="1"/>
    <col min="14" max="14" width="8.85546875" style="54" customWidth="1"/>
    <col min="15" max="16" width="10.7109375" style="54" customWidth="1"/>
    <col min="17" max="16384" width="11.42578125" style="54"/>
  </cols>
  <sheetData>
    <row r="1" spans="1:29" ht="16.5">
      <c r="B1" s="55" t="s">
        <v>38</v>
      </c>
    </row>
    <row r="2" spans="1:29" s="14" customFormat="1" ht="55.5" customHeight="1">
      <c r="A2" s="1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29" s="14" customFormat="1" ht="16.5">
      <c r="A3" s="3">
        <v>44530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3.5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0" t="s">
        <v>25</v>
      </c>
      <c r="B5" s="131"/>
      <c r="C5" s="56" t="s">
        <v>39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128" t="s">
        <v>4</v>
      </c>
      <c r="O5" s="18" t="s">
        <v>5</v>
      </c>
      <c r="P5" s="18" t="s">
        <v>5</v>
      </c>
    </row>
    <row r="6" spans="1:29" s="14" customFormat="1" ht="12.75">
      <c r="A6" s="132"/>
      <c r="B6" s="132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29"/>
      <c r="O6" s="21"/>
      <c r="P6" s="21" t="s">
        <v>17</v>
      </c>
    </row>
    <row r="7" spans="1:29" s="14" customFormat="1" ht="12.75">
      <c r="A7" s="70" t="s">
        <v>0</v>
      </c>
      <c r="B7" s="94"/>
      <c r="C7" s="95">
        <f>+C9+C8</f>
        <v>0</v>
      </c>
      <c r="D7" s="95">
        <f t="shared" ref="D7:M7" si="0">+D9+D8</f>
        <v>145</v>
      </c>
      <c r="E7" s="95">
        <f t="shared" si="0"/>
        <v>1684</v>
      </c>
      <c r="F7" s="95">
        <f t="shared" si="0"/>
        <v>1985</v>
      </c>
      <c r="G7" s="95">
        <f t="shared" si="0"/>
        <v>1378</v>
      </c>
      <c r="H7" s="95">
        <f t="shared" si="0"/>
        <v>861</v>
      </c>
      <c r="I7" s="95">
        <f t="shared" si="0"/>
        <v>410</v>
      </c>
      <c r="J7" s="95">
        <f t="shared" si="0"/>
        <v>172</v>
      </c>
      <c r="K7" s="95">
        <f t="shared" si="0"/>
        <v>79</v>
      </c>
      <c r="L7" s="95">
        <f t="shared" si="0"/>
        <v>17</v>
      </c>
      <c r="M7" s="95">
        <f t="shared" si="0"/>
        <v>3</v>
      </c>
      <c r="N7" s="95">
        <f>+N9+N8</f>
        <v>6734</v>
      </c>
      <c r="O7" s="96">
        <f>+N7/$N$7</f>
        <v>1</v>
      </c>
      <c r="P7" s="96">
        <f>+N7/$N$19</f>
        <v>6.1867793651522805E-2</v>
      </c>
      <c r="Q7" s="22"/>
    </row>
    <row r="8" spans="1:29" s="14" customFormat="1" ht="12.75">
      <c r="A8" s="97"/>
      <c r="B8" s="51" t="s">
        <v>22</v>
      </c>
      <c r="C8" s="86">
        <v>0</v>
      </c>
      <c r="D8" s="86">
        <v>23</v>
      </c>
      <c r="E8" s="86">
        <v>436</v>
      </c>
      <c r="F8" s="86">
        <v>833</v>
      </c>
      <c r="G8" s="86">
        <v>831</v>
      </c>
      <c r="H8" s="86">
        <v>556</v>
      </c>
      <c r="I8" s="86">
        <v>252</v>
      </c>
      <c r="J8" s="86">
        <v>101</v>
      </c>
      <c r="K8" s="86">
        <v>44</v>
      </c>
      <c r="L8" s="86">
        <v>11</v>
      </c>
      <c r="M8" s="86">
        <v>2</v>
      </c>
      <c r="N8" s="86">
        <v>3089</v>
      </c>
      <c r="O8" s="98">
        <f>+N8/$N$7</f>
        <v>0.45871695871695872</v>
      </c>
      <c r="P8" s="86"/>
      <c r="Q8" s="22"/>
      <c r="AC8" s="23"/>
    </row>
    <row r="9" spans="1:29" s="14" customFormat="1" ht="12.75">
      <c r="A9" s="73"/>
      <c r="B9" s="99" t="s">
        <v>23</v>
      </c>
      <c r="C9" s="89">
        <v>0</v>
      </c>
      <c r="D9" s="89">
        <v>122</v>
      </c>
      <c r="E9" s="89">
        <v>1248</v>
      </c>
      <c r="F9" s="89">
        <v>1152</v>
      </c>
      <c r="G9" s="89">
        <v>547</v>
      </c>
      <c r="H9" s="89">
        <v>305</v>
      </c>
      <c r="I9" s="89">
        <v>158</v>
      </c>
      <c r="J9" s="89">
        <v>71</v>
      </c>
      <c r="K9" s="89">
        <v>35</v>
      </c>
      <c r="L9" s="89">
        <v>6</v>
      </c>
      <c r="M9" s="89">
        <v>1</v>
      </c>
      <c r="N9" s="89">
        <v>3645</v>
      </c>
      <c r="O9" s="100">
        <f>+N9/$N$7</f>
        <v>0.54128304128304128</v>
      </c>
      <c r="P9" s="89"/>
      <c r="Q9" s="22"/>
    </row>
    <row r="10" spans="1:29" s="14" customFormat="1" ht="12.75">
      <c r="A10" s="70" t="s">
        <v>1</v>
      </c>
      <c r="B10" s="70"/>
      <c r="C10" s="95">
        <f>+C12+C11</f>
        <v>0</v>
      </c>
      <c r="D10" s="95">
        <f t="shared" ref="D10:M10" si="1">+D12+D11</f>
        <v>48</v>
      </c>
      <c r="E10" s="95">
        <f t="shared" si="1"/>
        <v>1679</v>
      </c>
      <c r="F10" s="95">
        <f t="shared" si="1"/>
        <v>6103</v>
      </c>
      <c r="G10" s="95">
        <f t="shared" si="1"/>
        <v>9360</v>
      </c>
      <c r="H10" s="95">
        <f t="shared" si="1"/>
        <v>8666</v>
      </c>
      <c r="I10" s="95">
        <f t="shared" si="1"/>
        <v>5876</v>
      </c>
      <c r="J10" s="95">
        <f t="shared" si="1"/>
        <v>3502</v>
      </c>
      <c r="K10" s="95">
        <f t="shared" si="1"/>
        <v>1868</v>
      </c>
      <c r="L10" s="95">
        <f t="shared" si="1"/>
        <v>602</v>
      </c>
      <c r="M10" s="95">
        <f t="shared" si="1"/>
        <v>17</v>
      </c>
      <c r="N10" s="95">
        <f>+N12+N11</f>
        <v>37721</v>
      </c>
      <c r="O10" s="96">
        <f>+N10/$N$10</f>
        <v>1</v>
      </c>
      <c r="P10" s="96">
        <f>+N10/$N$19</f>
        <v>0.34655703063990079</v>
      </c>
      <c r="Q10" s="22"/>
    </row>
    <row r="11" spans="1:29" s="14" customFormat="1" ht="12.75">
      <c r="A11" s="97"/>
      <c r="B11" s="51" t="s">
        <v>22</v>
      </c>
      <c r="C11" s="86">
        <v>0</v>
      </c>
      <c r="D11" s="86">
        <v>20</v>
      </c>
      <c r="E11" s="86">
        <v>765</v>
      </c>
      <c r="F11" s="86">
        <v>3572</v>
      </c>
      <c r="G11" s="86">
        <v>6383</v>
      </c>
      <c r="H11" s="86">
        <v>6276</v>
      </c>
      <c r="I11" s="86">
        <v>4216</v>
      </c>
      <c r="J11" s="86">
        <v>2457</v>
      </c>
      <c r="K11" s="86">
        <v>1288</v>
      </c>
      <c r="L11" s="86">
        <v>409</v>
      </c>
      <c r="M11" s="86">
        <v>9</v>
      </c>
      <c r="N11" s="86">
        <v>25395</v>
      </c>
      <c r="O11" s="101">
        <f>+N11/$N$10</f>
        <v>0.67323241695607217</v>
      </c>
      <c r="P11" s="86"/>
      <c r="Q11" s="22"/>
      <c r="U11" s="23"/>
      <c r="V11" s="23"/>
      <c r="W11" s="23"/>
      <c r="X11" s="23"/>
      <c r="Y11" s="23"/>
      <c r="AC11" s="23"/>
    </row>
    <row r="12" spans="1:29" s="14" customFormat="1" ht="12.75">
      <c r="A12" s="73"/>
      <c r="B12" s="99" t="s">
        <v>23</v>
      </c>
      <c r="C12" s="89">
        <v>0</v>
      </c>
      <c r="D12" s="89">
        <v>28</v>
      </c>
      <c r="E12" s="89">
        <v>914</v>
      </c>
      <c r="F12" s="89">
        <v>2531</v>
      </c>
      <c r="G12" s="89">
        <v>2977</v>
      </c>
      <c r="H12" s="89">
        <v>2390</v>
      </c>
      <c r="I12" s="89">
        <v>1660</v>
      </c>
      <c r="J12" s="89">
        <v>1045</v>
      </c>
      <c r="K12" s="89">
        <v>580</v>
      </c>
      <c r="L12" s="89">
        <v>193</v>
      </c>
      <c r="M12" s="89">
        <v>8</v>
      </c>
      <c r="N12" s="89">
        <v>12326</v>
      </c>
      <c r="O12" s="100">
        <f>+N12/$N$10</f>
        <v>0.32676758304392778</v>
      </c>
      <c r="P12" s="89"/>
      <c r="Q12" s="22"/>
      <c r="U12" s="23"/>
      <c r="V12" s="23"/>
      <c r="W12" s="23"/>
      <c r="X12" s="23"/>
      <c r="AC12" s="23"/>
    </row>
    <row r="13" spans="1:29" s="14" customFormat="1" ht="12.75">
      <c r="A13" s="70" t="s">
        <v>2</v>
      </c>
      <c r="B13" s="70"/>
      <c r="C13" s="95">
        <f>+C15+C14</f>
        <v>0</v>
      </c>
      <c r="D13" s="95">
        <f t="shared" ref="D13:M13" si="2">+D15+D14</f>
        <v>101</v>
      </c>
      <c r="E13" s="95">
        <f t="shared" si="2"/>
        <v>3101</v>
      </c>
      <c r="F13" s="95">
        <f t="shared" si="2"/>
        <v>8982</v>
      </c>
      <c r="G13" s="95">
        <f t="shared" si="2"/>
        <v>10402</v>
      </c>
      <c r="H13" s="95">
        <f t="shared" si="2"/>
        <v>7989</v>
      </c>
      <c r="I13" s="95">
        <f t="shared" si="2"/>
        <v>4839</v>
      </c>
      <c r="J13" s="95">
        <f t="shared" si="2"/>
        <v>2715</v>
      </c>
      <c r="K13" s="95">
        <f t="shared" si="2"/>
        <v>1361</v>
      </c>
      <c r="L13" s="95">
        <f t="shared" si="2"/>
        <v>385</v>
      </c>
      <c r="M13" s="95">
        <f t="shared" si="2"/>
        <v>9</v>
      </c>
      <c r="N13" s="95">
        <f>+N15+N14</f>
        <v>39884</v>
      </c>
      <c r="O13" s="96">
        <f>+N13/$N$13</f>
        <v>1</v>
      </c>
      <c r="P13" s="96">
        <f>+N13/$N$19</f>
        <v>0.36642932610593043</v>
      </c>
      <c r="Q13" s="22"/>
    </row>
    <row r="14" spans="1:29" s="14" customFormat="1" ht="12.75">
      <c r="A14" s="97"/>
      <c r="B14" s="51" t="s">
        <v>22</v>
      </c>
      <c r="C14" s="86">
        <v>0</v>
      </c>
      <c r="D14" s="86">
        <v>37</v>
      </c>
      <c r="E14" s="86">
        <v>1333</v>
      </c>
      <c r="F14" s="86">
        <v>5098</v>
      </c>
      <c r="G14" s="86">
        <v>7289</v>
      </c>
      <c r="H14" s="86">
        <v>6125</v>
      </c>
      <c r="I14" s="86">
        <v>3678</v>
      </c>
      <c r="J14" s="86">
        <v>2030</v>
      </c>
      <c r="K14" s="86">
        <v>980</v>
      </c>
      <c r="L14" s="86">
        <v>294</v>
      </c>
      <c r="M14" s="86">
        <v>5</v>
      </c>
      <c r="N14" s="86">
        <v>26869</v>
      </c>
      <c r="O14" s="101">
        <f>+N14/$N$13</f>
        <v>0.67367866813759902</v>
      </c>
      <c r="P14" s="86"/>
      <c r="Q14" s="22"/>
      <c r="U14" s="23"/>
      <c r="V14" s="23"/>
      <c r="W14" s="23"/>
      <c r="X14" s="23"/>
      <c r="Y14" s="23"/>
      <c r="AC14" s="23"/>
    </row>
    <row r="15" spans="1:29" s="14" customFormat="1" ht="12.75">
      <c r="A15" s="73"/>
      <c r="B15" s="99" t="s">
        <v>23</v>
      </c>
      <c r="C15" s="89">
        <v>0</v>
      </c>
      <c r="D15" s="89">
        <v>64</v>
      </c>
      <c r="E15" s="89">
        <v>1768</v>
      </c>
      <c r="F15" s="89">
        <v>3884</v>
      </c>
      <c r="G15" s="89">
        <v>3113</v>
      </c>
      <c r="H15" s="89">
        <v>1864</v>
      </c>
      <c r="I15" s="89">
        <v>1161</v>
      </c>
      <c r="J15" s="89">
        <v>685</v>
      </c>
      <c r="K15" s="89">
        <v>381</v>
      </c>
      <c r="L15" s="89">
        <v>91</v>
      </c>
      <c r="M15" s="89">
        <v>4</v>
      </c>
      <c r="N15" s="89">
        <v>13015</v>
      </c>
      <c r="O15" s="100">
        <f>+N15/$N$13</f>
        <v>0.32632133186240098</v>
      </c>
      <c r="P15" s="89"/>
      <c r="Q15" s="22"/>
      <c r="U15" s="23"/>
      <c r="V15" s="23"/>
      <c r="W15" s="23"/>
      <c r="X15" s="23"/>
      <c r="AC15" s="23"/>
    </row>
    <row r="16" spans="1:29" s="14" customFormat="1" ht="12.75">
      <c r="A16" s="70" t="s">
        <v>3</v>
      </c>
      <c r="B16" s="70"/>
      <c r="C16" s="95">
        <f>+C18+C17</f>
        <v>0</v>
      </c>
      <c r="D16" s="95">
        <f t="shared" ref="D16:M16" si="3">+D18+D17</f>
        <v>26</v>
      </c>
      <c r="E16" s="95">
        <f t="shared" si="3"/>
        <v>1158</v>
      </c>
      <c r="F16" s="95">
        <f t="shared" si="3"/>
        <v>4290</v>
      </c>
      <c r="G16" s="95">
        <f t="shared" si="3"/>
        <v>6277</v>
      </c>
      <c r="H16" s="95">
        <f t="shared" si="3"/>
        <v>5604</v>
      </c>
      <c r="I16" s="95">
        <f t="shared" si="3"/>
        <v>3682</v>
      </c>
      <c r="J16" s="95">
        <f t="shared" si="3"/>
        <v>2084</v>
      </c>
      <c r="K16" s="95">
        <f t="shared" si="3"/>
        <v>1054</v>
      </c>
      <c r="L16" s="95">
        <f t="shared" si="3"/>
        <v>311</v>
      </c>
      <c r="M16" s="95">
        <f t="shared" si="3"/>
        <v>20</v>
      </c>
      <c r="N16" s="95">
        <f>+N18+N17</f>
        <v>24506</v>
      </c>
      <c r="O16" s="96">
        <f>+N16/$N$16</f>
        <v>1</v>
      </c>
      <c r="P16" s="96">
        <f>+N16/$N$19</f>
        <v>0.22514584960264597</v>
      </c>
      <c r="Q16" s="22"/>
    </row>
    <row r="17" spans="1:29" s="14" customFormat="1" ht="12.75">
      <c r="A17" s="97"/>
      <c r="B17" s="51" t="s">
        <v>22</v>
      </c>
      <c r="C17" s="86">
        <v>0</v>
      </c>
      <c r="D17" s="86">
        <v>12</v>
      </c>
      <c r="E17" s="86">
        <v>568</v>
      </c>
      <c r="F17" s="86">
        <v>2566</v>
      </c>
      <c r="G17" s="86">
        <v>4381</v>
      </c>
      <c r="H17" s="86">
        <v>4040</v>
      </c>
      <c r="I17" s="86">
        <v>2621</v>
      </c>
      <c r="J17" s="86">
        <v>1439</v>
      </c>
      <c r="K17" s="86">
        <v>706</v>
      </c>
      <c r="L17" s="86">
        <v>223</v>
      </c>
      <c r="M17" s="86">
        <v>4</v>
      </c>
      <c r="N17" s="86">
        <v>16560</v>
      </c>
      <c r="O17" s="101">
        <f>+N17/$N$16</f>
        <v>0.67575287684648655</v>
      </c>
      <c r="P17" s="86"/>
      <c r="Q17" s="22"/>
      <c r="U17" s="23"/>
      <c r="V17" s="23"/>
      <c r="W17" s="23"/>
      <c r="X17" s="23"/>
      <c r="AC17" s="23"/>
    </row>
    <row r="18" spans="1:29" s="14" customFormat="1" ht="12.75">
      <c r="A18" s="73"/>
      <c r="B18" s="99" t="s">
        <v>23</v>
      </c>
      <c r="C18" s="89">
        <v>0</v>
      </c>
      <c r="D18" s="89">
        <v>14</v>
      </c>
      <c r="E18" s="89">
        <v>590</v>
      </c>
      <c r="F18" s="89">
        <v>1724</v>
      </c>
      <c r="G18" s="89">
        <v>1896</v>
      </c>
      <c r="H18" s="89">
        <v>1564</v>
      </c>
      <c r="I18" s="89">
        <v>1061</v>
      </c>
      <c r="J18" s="89">
        <v>645</v>
      </c>
      <c r="K18" s="89">
        <v>348</v>
      </c>
      <c r="L18" s="89">
        <v>88</v>
      </c>
      <c r="M18" s="89">
        <v>16</v>
      </c>
      <c r="N18" s="89">
        <v>7946</v>
      </c>
      <c r="O18" s="100">
        <f>+N18/$N$16</f>
        <v>0.32424712315351345</v>
      </c>
      <c r="P18" s="89"/>
      <c r="Q18" s="22"/>
      <c r="U18" s="23"/>
      <c r="V18" s="23"/>
      <c r="W18" s="23"/>
      <c r="AC18" s="23"/>
    </row>
    <row r="19" spans="1:29" s="14" customFormat="1" ht="12.75">
      <c r="A19" s="102" t="s">
        <v>24</v>
      </c>
      <c r="B19" s="70"/>
      <c r="C19" s="95">
        <f>+C21+C20</f>
        <v>0</v>
      </c>
      <c r="D19" s="95">
        <f t="shared" ref="D19:M19" si="4">+D21+D20</f>
        <v>320</v>
      </c>
      <c r="E19" s="95">
        <f t="shared" si="4"/>
        <v>7622</v>
      </c>
      <c r="F19" s="95">
        <f t="shared" si="4"/>
        <v>21360</v>
      </c>
      <c r="G19" s="95">
        <f t="shared" si="4"/>
        <v>27417</v>
      </c>
      <c r="H19" s="95">
        <f t="shared" si="4"/>
        <v>23120</v>
      </c>
      <c r="I19" s="95">
        <f t="shared" si="4"/>
        <v>14807</v>
      </c>
      <c r="J19" s="95">
        <f t="shared" si="4"/>
        <v>8473</v>
      </c>
      <c r="K19" s="95">
        <f t="shared" si="4"/>
        <v>4362</v>
      </c>
      <c r="L19" s="95">
        <f t="shared" si="4"/>
        <v>1315</v>
      </c>
      <c r="M19" s="95">
        <f t="shared" si="4"/>
        <v>49</v>
      </c>
      <c r="N19" s="95">
        <f>+N21+N20</f>
        <v>108845</v>
      </c>
      <c r="O19" s="96">
        <f>+N19/$N$19</f>
        <v>1</v>
      </c>
      <c r="P19" s="96">
        <f>+N19/$N$19</f>
        <v>1</v>
      </c>
      <c r="Q19" s="22"/>
    </row>
    <row r="20" spans="1:29" s="14" customFormat="1" ht="12.75">
      <c r="A20" s="103"/>
      <c r="B20" s="26" t="s">
        <v>22</v>
      </c>
      <c r="C20" s="86">
        <f>+C8+C11+C14+C17</f>
        <v>0</v>
      </c>
      <c r="D20" s="86">
        <f t="shared" ref="D20:M21" si="5">+D8+D11+D14+D17</f>
        <v>92</v>
      </c>
      <c r="E20" s="86">
        <f t="shared" si="5"/>
        <v>3102</v>
      </c>
      <c r="F20" s="86">
        <f t="shared" si="5"/>
        <v>12069</v>
      </c>
      <c r="G20" s="86">
        <f t="shared" si="5"/>
        <v>18884</v>
      </c>
      <c r="H20" s="86">
        <f t="shared" si="5"/>
        <v>16997</v>
      </c>
      <c r="I20" s="86">
        <f t="shared" si="5"/>
        <v>10767</v>
      </c>
      <c r="J20" s="86">
        <f t="shared" si="5"/>
        <v>6027</v>
      </c>
      <c r="K20" s="86">
        <f t="shared" si="5"/>
        <v>3018</v>
      </c>
      <c r="L20" s="86">
        <f t="shared" si="5"/>
        <v>937</v>
      </c>
      <c r="M20" s="86">
        <f t="shared" si="5"/>
        <v>20</v>
      </c>
      <c r="N20" s="86">
        <f>SUM(C20:M20)</f>
        <v>71913</v>
      </c>
      <c r="O20" s="101">
        <f>+N20/$N$19</f>
        <v>0.66069180945381045</v>
      </c>
      <c r="P20" s="86"/>
      <c r="Q20" s="22"/>
    </row>
    <row r="21" spans="1:29" s="14" customFormat="1" ht="12.75">
      <c r="A21" s="99"/>
      <c r="B21" s="104" t="s">
        <v>23</v>
      </c>
      <c r="C21" s="89">
        <f>+C9+C12+C15+C18</f>
        <v>0</v>
      </c>
      <c r="D21" s="89">
        <f t="shared" si="5"/>
        <v>228</v>
      </c>
      <c r="E21" s="89">
        <f t="shared" si="5"/>
        <v>4520</v>
      </c>
      <c r="F21" s="89">
        <f t="shared" si="5"/>
        <v>9291</v>
      </c>
      <c r="G21" s="89">
        <f t="shared" si="5"/>
        <v>8533</v>
      </c>
      <c r="H21" s="89">
        <f t="shared" si="5"/>
        <v>6123</v>
      </c>
      <c r="I21" s="89">
        <f t="shared" si="5"/>
        <v>4040</v>
      </c>
      <c r="J21" s="89">
        <f t="shared" si="5"/>
        <v>2446</v>
      </c>
      <c r="K21" s="89">
        <f t="shared" si="5"/>
        <v>1344</v>
      </c>
      <c r="L21" s="89">
        <f t="shared" si="5"/>
        <v>378</v>
      </c>
      <c r="M21" s="89">
        <f t="shared" si="5"/>
        <v>29</v>
      </c>
      <c r="N21" s="89">
        <f>SUM(C21:M21)</f>
        <v>36932</v>
      </c>
      <c r="O21" s="100">
        <f>+N21/$N$19</f>
        <v>0.33930819054618955</v>
      </c>
      <c r="P21" s="89"/>
      <c r="Q21" s="22"/>
    </row>
    <row r="22" spans="1:29" s="14" customFormat="1" ht="12.75">
      <c r="A22" s="102" t="s">
        <v>18</v>
      </c>
      <c r="B22" s="105"/>
      <c r="C22" s="106">
        <f>+C19/$N$19</f>
        <v>0</v>
      </c>
      <c r="D22" s="106">
        <f t="shared" ref="D22:N22" si="6">+D19/$N$19</f>
        <v>2.9399604942808581E-3</v>
      </c>
      <c r="E22" s="106">
        <f t="shared" si="6"/>
        <v>7.0026184023152194E-2</v>
      </c>
      <c r="F22" s="106">
        <f t="shared" si="6"/>
        <v>0.19624236299324727</v>
      </c>
      <c r="G22" s="106">
        <f t="shared" si="6"/>
        <v>0.25189030272405716</v>
      </c>
      <c r="H22" s="106">
        <f t="shared" si="6"/>
        <v>0.21241214571179201</v>
      </c>
      <c r="I22" s="106">
        <f t="shared" si="6"/>
        <v>0.13603748449630207</v>
      </c>
      <c r="J22" s="106">
        <f t="shared" si="6"/>
        <v>7.7844641462630343E-2</v>
      </c>
      <c r="K22" s="106">
        <f t="shared" si="6"/>
        <v>4.0075336487665945E-2</v>
      </c>
      <c r="L22" s="106">
        <f t="shared" si="6"/>
        <v>1.2081400156185401E-2</v>
      </c>
      <c r="M22" s="106">
        <f t="shared" si="6"/>
        <v>4.5018145068675638E-4</v>
      </c>
      <c r="N22" s="106">
        <f t="shared" si="6"/>
        <v>1</v>
      </c>
      <c r="O22" s="97"/>
      <c r="P22" s="107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2.75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6" t="s">
        <v>31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29" s="14" customFormat="1" ht="12.75">
      <c r="A26" s="26" t="s">
        <v>40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8" spans="1:29">
      <c r="M28" s="59"/>
      <c r="N28" s="59"/>
    </row>
    <row r="29" spans="1:29">
      <c r="D29" s="59"/>
      <c r="M29" s="59"/>
      <c r="N29" s="59"/>
    </row>
    <row r="30" spans="1:29">
      <c r="D30" s="59"/>
      <c r="E30" s="59"/>
      <c r="M30" s="59"/>
      <c r="N30" s="59"/>
      <c r="O30" s="59"/>
    </row>
    <row r="31" spans="1:29">
      <c r="D31" s="59"/>
      <c r="E31" s="59"/>
      <c r="F31" s="59"/>
      <c r="G31" s="59"/>
      <c r="H31" s="59"/>
      <c r="I31" s="59"/>
      <c r="J31" s="59"/>
      <c r="K31" s="59"/>
      <c r="M31" s="59"/>
      <c r="N31" s="59"/>
      <c r="O31" s="59"/>
    </row>
    <row r="32" spans="1:29"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3:15">
      <c r="D33" s="59"/>
      <c r="E33" s="59"/>
      <c r="F33" s="59"/>
      <c r="G33" s="59"/>
      <c r="H33" s="59"/>
      <c r="I33" s="59"/>
      <c r="J33" s="59"/>
      <c r="M33" s="59"/>
      <c r="N33" s="59"/>
      <c r="O33" s="59"/>
    </row>
    <row r="34" spans="3:15">
      <c r="D34" s="59"/>
      <c r="E34" s="59"/>
      <c r="F34" s="59"/>
      <c r="G34" s="59"/>
      <c r="H34" s="59"/>
      <c r="I34" s="59"/>
      <c r="J34" s="59"/>
      <c r="M34" s="59"/>
      <c r="N34" s="59"/>
    </row>
    <row r="35" spans="3:15"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3:15">
      <c r="D36" s="59"/>
      <c r="E36" s="59"/>
      <c r="F36" s="59"/>
      <c r="G36" s="59"/>
      <c r="H36" s="59"/>
      <c r="I36" s="59"/>
      <c r="J36" s="59"/>
      <c r="M36" s="59"/>
      <c r="N36" s="59"/>
      <c r="O36" s="59"/>
    </row>
    <row r="37" spans="3:15"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3:15"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3:15">
      <c r="D39" s="59"/>
      <c r="E39" s="59"/>
      <c r="F39" s="59"/>
      <c r="G39" s="59"/>
      <c r="H39" s="59"/>
      <c r="I39" s="59"/>
      <c r="M39" s="59"/>
      <c r="N39" s="59"/>
      <c r="O39" s="59"/>
    </row>
    <row r="40" spans="3:15">
      <c r="D40" s="59"/>
      <c r="E40" s="59"/>
      <c r="F40" s="59"/>
      <c r="G40" s="59"/>
      <c r="H40" s="59"/>
      <c r="I40" s="59"/>
      <c r="M40" s="59"/>
    </row>
    <row r="41" spans="3:15">
      <c r="D41" s="59"/>
      <c r="E41" s="59"/>
      <c r="F41" s="59"/>
      <c r="G41" s="59"/>
      <c r="H41" s="59"/>
      <c r="I41" s="59"/>
      <c r="J41" s="59"/>
      <c r="K41" s="59"/>
      <c r="M41" s="59"/>
      <c r="O41" s="59"/>
    </row>
    <row r="42" spans="3:15">
      <c r="D42" s="59"/>
      <c r="E42" s="59"/>
      <c r="F42" s="59"/>
      <c r="G42" s="59"/>
      <c r="H42" s="59"/>
      <c r="I42" s="59"/>
      <c r="J42" s="59"/>
      <c r="K42" s="59"/>
      <c r="M42" s="59"/>
      <c r="O42" s="59"/>
    </row>
    <row r="43" spans="3:15">
      <c r="E43" s="59"/>
      <c r="F43" s="59"/>
      <c r="G43" s="59"/>
      <c r="H43" s="59"/>
      <c r="I43" s="59"/>
      <c r="M43" s="59"/>
      <c r="O43" s="59"/>
    </row>
    <row r="44" spans="3:15">
      <c r="D44" s="59"/>
      <c r="E44" s="59"/>
      <c r="F44" s="59"/>
      <c r="G44" s="59"/>
      <c r="H44" s="59"/>
      <c r="I44" s="59"/>
      <c r="M44" s="59"/>
    </row>
    <row r="45" spans="3:15">
      <c r="C45" s="59"/>
      <c r="D45" s="59"/>
      <c r="E45" s="59"/>
      <c r="F45" s="59"/>
      <c r="G45" s="59"/>
      <c r="H45" s="59"/>
      <c r="I45" s="59"/>
      <c r="M45" s="59"/>
    </row>
    <row r="46" spans="3:15">
      <c r="E46" s="59"/>
      <c r="F46" s="59"/>
      <c r="G46" s="59"/>
      <c r="H46" s="59"/>
      <c r="I46" s="59"/>
      <c r="M46" s="59"/>
    </row>
    <row r="47" spans="3:1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O47" s="59"/>
    </row>
    <row r="48" spans="3:15">
      <c r="G48" s="59"/>
      <c r="H48" s="59"/>
      <c r="I48" s="59"/>
      <c r="O48" s="59"/>
    </row>
    <row r="50" spans="3:13">
      <c r="E50" s="59"/>
      <c r="F50" s="59"/>
      <c r="G50" s="59"/>
      <c r="H50" s="59"/>
      <c r="I50" s="59"/>
      <c r="M50" s="59"/>
    </row>
    <row r="51" spans="3:13">
      <c r="E51" s="59"/>
      <c r="F51" s="59"/>
      <c r="G51" s="59"/>
      <c r="M51" s="59"/>
    </row>
    <row r="53" spans="3:13">
      <c r="C53" s="59"/>
      <c r="D53" s="59"/>
      <c r="E53" s="59"/>
      <c r="F53" s="59"/>
      <c r="G53" s="59"/>
      <c r="H53" s="59"/>
      <c r="I53" s="59"/>
      <c r="L53" s="59"/>
    </row>
    <row r="56" spans="3:13">
      <c r="D56" s="59"/>
      <c r="E56" s="59"/>
      <c r="F56" s="59"/>
      <c r="G56" s="59"/>
      <c r="H56" s="59"/>
      <c r="I56" s="59"/>
      <c r="J56" s="59"/>
      <c r="M56" s="59"/>
    </row>
    <row r="57" spans="3:13">
      <c r="C57" s="59"/>
      <c r="D57" s="59"/>
      <c r="E57" s="59"/>
      <c r="F57" s="59"/>
      <c r="G57" s="59"/>
      <c r="H57" s="59"/>
      <c r="I57" s="59"/>
      <c r="J57" s="59"/>
      <c r="M57" s="59"/>
    </row>
    <row r="59" spans="3:13">
      <c r="C59" s="59"/>
      <c r="D59" s="59"/>
      <c r="E59" s="59"/>
      <c r="F59" s="59"/>
      <c r="G59" s="59"/>
      <c r="H59" s="59"/>
      <c r="I59" s="59"/>
      <c r="J59" s="59"/>
      <c r="K59" s="59"/>
      <c r="L59" s="59"/>
    </row>
  </sheetData>
  <mergeCells count="3">
    <mergeCell ref="A25:P25"/>
    <mergeCell ref="N5:N6"/>
    <mergeCell ref="A5:B6"/>
  </mergeCells>
  <hyperlinks>
    <hyperlink ref="B1" location="Índice!A1" display="Volver al Índice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zoomScale="110" zoomScaleNormal="110" workbookViewId="0">
      <selection activeCell="A24" sqref="A24"/>
    </sheetView>
  </sheetViews>
  <sheetFormatPr baseColWidth="10" defaultColWidth="0" defaultRowHeight="12.75"/>
  <cols>
    <col min="1" max="1" width="2.28515625" style="5" customWidth="1"/>
    <col min="2" max="2" width="29.140625" style="5" customWidth="1"/>
    <col min="3" max="15" width="8.28515625" style="6" customWidth="1"/>
    <col min="16" max="16" width="9.85546875" style="6" customWidth="1"/>
    <col min="17" max="17" width="7.28515625" style="2" customWidth="1"/>
    <col min="18" max="251" width="11.42578125" style="2" customWidth="1"/>
    <col min="252" max="252" width="2.28515625" style="2" customWidth="1"/>
    <col min="253" max="253" width="22.7109375" style="2" customWidth="1"/>
    <col min="254" max="16384" width="0" style="2" hidden="1"/>
  </cols>
  <sheetData>
    <row r="1" spans="1:18" ht="16.5">
      <c r="B1" s="55" t="s">
        <v>38</v>
      </c>
    </row>
    <row r="2" spans="1:18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3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15" customHeight="1">
      <c r="A4" s="130" t="s">
        <v>25</v>
      </c>
      <c r="B4" s="131"/>
      <c r="C4" s="133">
        <f t="shared" ref="C4:M4" si="0">+EOMONTH(D4,-1)</f>
        <v>44165</v>
      </c>
      <c r="D4" s="133">
        <f t="shared" si="0"/>
        <v>44196</v>
      </c>
      <c r="E4" s="133">
        <f t="shared" si="0"/>
        <v>44227</v>
      </c>
      <c r="F4" s="133">
        <f t="shared" si="0"/>
        <v>44255</v>
      </c>
      <c r="G4" s="133">
        <f t="shared" si="0"/>
        <v>44286</v>
      </c>
      <c r="H4" s="133">
        <f t="shared" si="0"/>
        <v>44316</v>
      </c>
      <c r="I4" s="133">
        <f t="shared" si="0"/>
        <v>44347</v>
      </c>
      <c r="J4" s="133">
        <f t="shared" si="0"/>
        <v>44377</v>
      </c>
      <c r="K4" s="133">
        <f t="shared" si="0"/>
        <v>44408</v>
      </c>
      <c r="L4" s="133">
        <f t="shared" si="0"/>
        <v>44439</v>
      </c>
      <c r="M4" s="133">
        <f t="shared" si="0"/>
        <v>44469</v>
      </c>
      <c r="N4" s="133">
        <f>+EOMONTH(O4,-1)</f>
        <v>44500</v>
      </c>
      <c r="O4" s="133">
        <f>+'Retiros 25%|AFP-Sexo-Edad'!A3</f>
        <v>44530</v>
      </c>
      <c r="P4" s="12" t="s">
        <v>19</v>
      </c>
      <c r="Q4" s="7"/>
    </row>
    <row r="5" spans="1:18" ht="15" customHeight="1">
      <c r="A5" s="132"/>
      <c r="B5" s="13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" t="s">
        <v>20</v>
      </c>
      <c r="Q5" s="8" t="s">
        <v>21</v>
      </c>
    </row>
    <row r="6" spans="1:18" ht="15.75" customHeight="1">
      <c r="A6" s="80" t="s">
        <v>0</v>
      </c>
      <c r="B6" s="81"/>
      <c r="C6" s="82">
        <v>162</v>
      </c>
      <c r="D6" s="82">
        <v>158</v>
      </c>
      <c r="E6" s="82">
        <v>120</v>
      </c>
      <c r="F6" s="82">
        <v>159</v>
      </c>
      <c r="G6" s="82">
        <v>199</v>
      </c>
      <c r="H6" s="82">
        <v>188</v>
      </c>
      <c r="I6" s="82">
        <v>156</v>
      </c>
      <c r="J6" s="82">
        <v>319</v>
      </c>
      <c r="K6" s="82">
        <v>148</v>
      </c>
      <c r="L6" s="82">
        <v>78</v>
      </c>
      <c r="M6" s="83">
        <v>102</v>
      </c>
      <c r="N6" s="83">
        <v>104</v>
      </c>
      <c r="O6" s="83">
        <v>91</v>
      </c>
      <c r="P6" s="69">
        <v>6734</v>
      </c>
      <c r="Q6" s="60">
        <v>6.1867793651522805E-2</v>
      </c>
      <c r="R6" s="108" t="str">
        <f>+IF(P6='Retiros 25%|AFP-Sexo-Edad'!N7,"OK",'Retiros 25%|AFP-Sexo-Edad'!N7-P6)</f>
        <v>OK</v>
      </c>
    </row>
    <row r="7" spans="1:18" ht="15.75" customHeight="1">
      <c r="A7" s="84"/>
      <c r="B7" s="85" t="s">
        <v>22</v>
      </c>
      <c r="C7" s="86">
        <v>49</v>
      </c>
      <c r="D7" s="86">
        <v>41</v>
      </c>
      <c r="E7" s="86">
        <v>27</v>
      </c>
      <c r="F7" s="86">
        <v>40</v>
      </c>
      <c r="G7" s="86">
        <v>69</v>
      </c>
      <c r="H7" s="86">
        <v>56</v>
      </c>
      <c r="I7" s="86">
        <v>62</v>
      </c>
      <c r="J7" s="86">
        <v>198</v>
      </c>
      <c r="K7" s="86">
        <v>82</v>
      </c>
      <c r="L7" s="86">
        <v>37</v>
      </c>
      <c r="M7" s="86">
        <v>41</v>
      </c>
      <c r="N7" s="86">
        <v>41</v>
      </c>
      <c r="O7" s="86">
        <v>25</v>
      </c>
      <c r="P7" s="72">
        <v>3089</v>
      </c>
      <c r="Q7" s="61"/>
      <c r="R7" s="108" t="str">
        <f>+IF(P7='Retiros 25%|AFP-Sexo-Edad'!N8,"OK",'Retiros 25%|AFP-Sexo-Edad'!N8-P7)</f>
        <v>OK</v>
      </c>
    </row>
    <row r="8" spans="1:18" ht="15.75" customHeight="1">
      <c r="A8" s="87"/>
      <c r="B8" s="88" t="s">
        <v>23</v>
      </c>
      <c r="C8" s="89">
        <v>113</v>
      </c>
      <c r="D8" s="89">
        <v>117</v>
      </c>
      <c r="E8" s="89">
        <v>93</v>
      </c>
      <c r="F8" s="89">
        <v>119</v>
      </c>
      <c r="G8" s="89">
        <v>130</v>
      </c>
      <c r="H8" s="89">
        <v>132</v>
      </c>
      <c r="I8" s="89">
        <v>94</v>
      </c>
      <c r="J8" s="89">
        <v>121</v>
      </c>
      <c r="K8" s="89">
        <v>66</v>
      </c>
      <c r="L8" s="89">
        <v>41</v>
      </c>
      <c r="M8" s="89">
        <v>61</v>
      </c>
      <c r="N8" s="89">
        <v>63</v>
      </c>
      <c r="O8" s="89">
        <v>66</v>
      </c>
      <c r="P8" s="75">
        <v>3645</v>
      </c>
      <c r="Q8" s="62"/>
      <c r="R8" s="108" t="str">
        <f>+IF(P8='Retiros 25%|AFP-Sexo-Edad'!N9,"OK",'Retiros 25%|AFP-Sexo-Edad'!N9-P8)</f>
        <v>OK</v>
      </c>
    </row>
    <row r="9" spans="1:18" ht="15.75" customHeight="1">
      <c r="A9" s="84" t="s">
        <v>1</v>
      </c>
      <c r="B9" s="85"/>
      <c r="C9" s="83">
        <v>258</v>
      </c>
      <c r="D9" s="83">
        <v>366</v>
      </c>
      <c r="E9" s="83">
        <v>308</v>
      </c>
      <c r="F9" s="83">
        <v>233</v>
      </c>
      <c r="G9" s="83">
        <v>409</v>
      </c>
      <c r="H9" s="83">
        <v>345</v>
      </c>
      <c r="I9" s="83">
        <v>372</v>
      </c>
      <c r="J9" s="83">
        <v>344</v>
      </c>
      <c r="K9" s="83">
        <v>355</v>
      </c>
      <c r="L9" s="83">
        <v>180</v>
      </c>
      <c r="M9" s="83">
        <v>201</v>
      </c>
      <c r="N9" s="83">
        <v>163</v>
      </c>
      <c r="O9" s="83">
        <v>183</v>
      </c>
      <c r="P9" s="69">
        <v>37721</v>
      </c>
      <c r="Q9" s="63">
        <v>0.34655703063990079</v>
      </c>
      <c r="R9" s="108" t="str">
        <f>+IF(P9='Retiros 25%|AFP-Sexo-Edad'!N10,"OK",'Retiros 25%|AFP-Sexo-Edad'!N10-P9)</f>
        <v>OK</v>
      </c>
    </row>
    <row r="10" spans="1:18" ht="15.75" customHeight="1">
      <c r="A10" s="84"/>
      <c r="B10" s="85" t="s">
        <v>22</v>
      </c>
      <c r="C10" s="86">
        <v>77</v>
      </c>
      <c r="D10" s="86">
        <v>115</v>
      </c>
      <c r="E10" s="86">
        <v>113</v>
      </c>
      <c r="F10" s="86">
        <v>85</v>
      </c>
      <c r="G10" s="86">
        <v>146</v>
      </c>
      <c r="H10" s="86">
        <v>124</v>
      </c>
      <c r="I10" s="86">
        <v>158</v>
      </c>
      <c r="J10" s="86">
        <v>189</v>
      </c>
      <c r="K10" s="86">
        <v>202</v>
      </c>
      <c r="L10" s="86">
        <v>82</v>
      </c>
      <c r="M10" s="86">
        <v>71</v>
      </c>
      <c r="N10" s="86">
        <v>44</v>
      </c>
      <c r="O10" s="86">
        <v>46</v>
      </c>
      <c r="P10" s="72">
        <v>25395</v>
      </c>
      <c r="Q10" s="61"/>
      <c r="R10" s="108" t="str">
        <f>+IF(P10='Retiros 25%|AFP-Sexo-Edad'!N11,"OK",'Retiros 25%|AFP-Sexo-Edad'!N11-P10)</f>
        <v>OK</v>
      </c>
    </row>
    <row r="11" spans="1:18" ht="15.75" customHeight="1">
      <c r="A11" s="87"/>
      <c r="B11" s="88" t="s">
        <v>23</v>
      </c>
      <c r="C11" s="89">
        <v>181</v>
      </c>
      <c r="D11" s="89">
        <v>251</v>
      </c>
      <c r="E11" s="89">
        <v>195</v>
      </c>
      <c r="F11" s="89">
        <v>148</v>
      </c>
      <c r="G11" s="89">
        <v>263</v>
      </c>
      <c r="H11" s="89">
        <v>221</v>
      </c>
      <c r="I11" s="89">
        <v>214</v>
      </c>
      <c r="J11" s="89">
        <v>155</v>
      </c>
      <c r="K11" s="89">
        <v>153</v>
      </c>
      <c r="L11" s="89">
        <v>98</v>
      </c>
      <c r="M11" s="89">
        <v>130</v>
      </c>
      <c r="N11" s="89">
        <v>119</v>
      </c>
      <c r="O11" s="89">
        <v>137</v>
      </c>
      <c r="P11" s="75">
        <v>12326</v>
      </c>
      <c r="Q11" s="62"/>
      <c r="R11" s="108" t="str">
        <f>+IF(P11='Retiros 25%|AFP-Sexo-Edad'!N12,"OK",'Retiros 25%|AFP-Sexo-Edad'!N12-P11)</f>
        <v>OK</v>
      </c>
    </row>
    <row r="12" spans="1:18" ht="15.75" customHeight="1">
      <c r="A12" s="84" t="s">
        <v>2</v>
      </c>
      <c r="B12" s="85"/>
      <c r="C12" s="83">
        <v>331</v>
      </c>
      <c r="D12" s="83">
        <v>402</v>
      </c>
      <c r="E12" s="83">
        <v>294</v>
      </c>
      <c r="F12" s="83">
        <v>370</v>
      </c>
      <c r="G12" s="83">
        <v>331</v>
      </c>
      <c r="H12" s="83">
        <v>387</v>
      </c>
      <c r="I12" s="83">
        <v>380</v>
      </c>
      <c r="J12" s="83">
        <v>433</v>
      </c>
      <c r="K12" s="83">
        <v>309</v>
      </c>
      <c r="L12" s="83">
        <v>218</v>
      </c>
      <c r="M12" s="83">
        <v>209</v>
      </c>
      <c r="N12" s="83">
        <v>184</v>
      </c>
      <c r="O12" s="83">
        <v>200</v>
      </c>
      <c r="P12" s="69">
        <v>39884</v>
      </c>
      <c r="Q12" s="63">
        <v>0.36642932610593043</v>
      </c>
      <c r="R12" s="108" t="str">
        <f>+IF(P12='Retiros 25%|AFP-Sexo-Edad'!N13,"OK",'Retiros 25%|AFP-Sexo-Edad'!N13-P12)</f>
        <v>OK</v>
      </c>
    </row>
    <row r="13" spans="1:18" ht="15.75" customHeight="1">
      <c r="A13" s="84"/>
      <c r="B13" s="85" t="s">
        <v>22</v>
      </c>
      <c r="C13" s="86">
        <v>80</v>
      </c>
      <c r="D13" s="86">
        <v>102</v>
      </c>
      <c r="E13" s="86">
        <v>77</v>
      </c>
      <c r="F13" s="86">
        <v>131</v>
      </c>
      <c r="G13" s="86">
        <v>118</v>
      </c>
      <c r="H13" s="86">
        <v>106</v>
      </c>
      <c r="I13" s="86">
        <v>167</v>
      </c>
      <c r="J13" s="86">
        <v>223</v>
      </c>
      <c r="K13" s="86">
        <v>149</v>
      </c>
      <c r="L13" s="86">
        <v>84</v>
      </c>
      <c r="M13" s="86">
        <v>68</v>
      </c>
      <c r="N13" s="86">
        <v>56</v>
      </c>
      <c r="O13" s="86">
        <v>48</v>
      </c>
      <c r="P13" s="72">
        <v>26869</v>
      </c>
      <c r="Q13" s="61"/>
      <c r="R13" s="108" t="str">
        <f>+IF(P13='Retiros 25%|AFP-Sexo-Edad'!N14,"OK",'Retiros 25%|AFP-Sexo-Edad'!N14-P13)</f>
        <v>OK</v>
      </c>
    </row>
    <row r="14" spans="1:18" ht="15.75" customHeight="1">
      <c r="A14" s="87"/>
      <c r="B14" s="88" t="s">
        <v>23</v>
      </c>
      <c r="C14" s="89">
        <v>251</v>
      </c>
      <c r="D14" s="89">
        <v>300</v>
      </c>
      <c r="E14" s="89">
        <v>217</v>
      </c>
      <c r="F14" s="89">
        <v>239</v>
      </c>
      <c r="G14" s="89">
        <v>213</v>
      </c>
      <c r="H14" s="89">
        <v>281</v>
      </c>
      <c r="I14" s="89">
        <v>213</v>
      </c>
      <c r="J14" s="89">
        <v>210</v>
      </c>
      <c r="K14" s="89">
        <v>160</v>
      </c>
      <c r="L14" s="89">
        <v>134</v>
      </c>
      <c r="M14" s="89">
        <v>141</v>
      </c>
      <c r="N14" s="89">
        <v>128</v>
      </c>
      <c r="O14" s="89">
        <v>152</v>
      </c>
      <c r="P14" s="75">
        <v>13015</v>
      </c>
      <c r="Q14" s="62"/>
      <c r="R14" s="108" t="str">
        <f>+IF(P14='Retiros 25%|AFP-Sexo-Edad'!N15,"OK",'Retiros 25%|AFP-Sexo-Edad'!N15-P14)</f>
        <v>OK</v>
      </c>
    </row>
    <row r="15" spans="1:18" ht="15.75" customHeight="1">
      <c r="A15" s="84" t="s">
        <v>3</v>
      </c>
      <c r="B15" s="85"/>
      <c r="C15" s="83">
        <v>196</v>
      </c>
      <c r="D15" s="83">
        <v>194</v>
      </c>
      <c r="E15" s="83">
        <v>117</v>
      </c>
      <c r="F15" s="83">
        <v>216</v>
      </c>
      <c r="G15" s="83">
        <v>211</v>
      </c>
      <c r="H15" s="83">
        <v>178</v>
      </c>
      <c r="I15" s="83">
        <v>194</v>
      </c>
      <c r="J15" s="83">
        <v>220</v>
      </c>
      <c r="K15" s="83">
        <v>185</v>
      </c>
      <c r="L15" s="83">
        <v>124</v>
      </c>
      <c r="M15" s="83">
        <v>119</v>
      </c>
      <c r="N15" s="83">
        <v>115</v>
      </c>
      <c r="O15" s="83">
        <v>125</v>
      </c>
      <c r="P15" s="69">
        <v>24506</v>
      </c>
      <c r="Q15" s="63">
        <v>0.22514584960264597</v>
      </c>
      <c r="R15" s="108" t="str">
        <f>+IF(P15='Retiros 25%|AFP-Sexo-Edad'!N16,"OK",'Retiros 25%|AFP-Sexo-Edad'!N16-P15)</f>
        <v>OK</v>
      </c>
    </row>
    <row r="16" spans="1:18" ht="15.75" customHeight="1">
      <c r="A16" s="84"/>
      <c r="B16" s="85" t="s">
        <v>22</v>
      </c>
      <c r="C16" s="86">
        <v>56</v>
      </c>
      <c r="D16" s="86">
        <v>45</v>
      </c>
      <c r="E16" s="86">
        <v>29</v>
      </c>
      <c r="F16" s="86">
        <v>74</v>
      </c>
      <c r="G16" s="86">
        <v>66</v>
      </c>
      <c r="H16" s="86">
        <v>74</v>
      </c>
      <c r="I16" s="86">
        <v>83</v>
      </c>
      <c r="J16" s="86">
        <v>110</v>
      </c>
      <c r="K16" s="86">
        <v>70</v>
      </c>
      <c r="L16" s="86">
        <v>49</v>
      </c>
      <c r="M16" s="86">
        <v>40</v>
      </c>
      <c r="N16" s="86">
        <v>34</v>
      </c>
      <c r="O16" s="86">
        <v>38</v>
      </c>
      <c r="P16" s="72">
        <v>16560</v>
      </c>
      <c r="Q16" s="61"/>
      <c r="R16" s="108" t="str">
        <f>+IF(P16='Retiros 25%|AFP-Sexo-Edad'!N17,"OK",'Retiros 25%|AFP-Sexo-Edad'!N17-P16)</f>
        <v>OK</v>
      </c>
    </row>
    <row r="17" spans="1:18" ht="15.75" customHeight="1">
      <c r="A17" s="84"/>
      <c r="B17" s="88" t="s">
        <v>23</v>
      </c>
      <c r="C17" s="90">
        <v>140</v>
      </c>
      <c r="D17" s="90">
        <v>149</v>
      </c>
      <c r="E17" s="90">
        <v>88</v>
      </c>
      <c r="F17" s="90">
        <v>142</v>
      </c>
      <c r="G17" s="90">
        <v>145</v>
      </c>
      <c r="H17" s="90">
        <v>104</v>
      </c>
      <c r="I17" s="90">
        <v>111</v>
      </c>
      <c r="J17" s="90">
        <v>110</v>
      </c>
      <c r="K17" s="90">
        <v>115</v>
      </c>
      <c r="L17" s="90">
        <v>75</v>
      </c>
      <c r="M17" s="90">
        <v>79</v>
      </c>
      <c r="N17" s="90">
        <v>81</v>
      </c>
      <c r="O17" s="90">
        <v>87</v>
      </c>
      <c r="P17" s="76">
        <v>7946</v>
      </c>
      <c r="Q17" s="64"/>
      <c r="R17" s="108" t="str">
        <f>+IF(P17='Retiros 25%|AFP-Sexo-Edad'!N18,"OK",'Retiros 25%|AFP-Sexo-Edad'!N18-P17)</f>
        <v>OK</v>
      </c>
    </row>
    <row r="18" spans="1:18" ht="15.75" customHeight="1">
      <c r="A18" s="80" t="s">
        <v>24</v>
      </c>
      <c r="B18" s="81"/>
      <c r="C18" s="82">
        <v>947</v>
      </c>
      <c r="D18" s="82">
        <v>1120</v>
      </c>
      <c r="E18" s="82">
        <v>839</v>
      </c>
      <c r="F18" s="82">
        <v>978</v>
      </c>
      <c r="G18" s="82">
        <v>1150</v>
      </c>
      <c r="H18" s="82">
        <v>1098</v>
      </c>
      <c r="I18" s="82">
        <v>1102</v>
      </c>
      <c r="J18" s="82">
        <v>1316</v>
      </c>
      <c r="K18" s="82">
        <v>997</v>
      </c>
      <c r="L18" s="82">
        <v>600</v>
      </c>
      <c r="M18" s="83">
        <v>631</v>
      </c>
      <c r="N18" s="83">
        <v>566</v>
      </c>
      <c r="O18" s="83">
        <v>599</v>
      </c>
      <c r="P18" s="69">
        <v>108845</v>
      </c>
      <c r="Q18" s="63">
        <v>1</v>
      </c>
      <c r="R18" s="108" t="str">
        <f>+IF(P18='Retiros 25%|AFP-Sexo-Edad'!N19,"OK",'Retiros 25%|AFP-Sexo-Edad'!N19-P18)</f>
        <v>OK</v>
      </c>
    </row>
    <row r="19" spans="1:18" ht="15.75" customHeight="1">
      <c r="A19" s="84"/>
      <c r="B19" s="85" t="s">
        <v>22</v>
      </c>
      <c r="C19" s="86">
        <v>262</v>
      </c>
      <c r="D19" s="86">
        <v>303</v>
      </c>
      <c r="E19" s="86">
        <v>246</v>
      </c>
      <c r="F19" s="86">
        <v>330</v>
      </c>
      <c r="G19" s="86">
        <v>399</v>
      </c>
      <c r="H19" s="86">
        <v>360</v>
      </c>
      <c r="I19" s="86">
        <v>470</v>
      </c>
      <c r="J19" s="86">
        <v>720</v>
      </c>
      <c r="K19" s="86">
        <v>503</v>
      </c>
      <c r="L19" s="86">
        <v>252</v>
      </c>
      <c r="M19" s="86">
        <v>220</v>
      </c>
      <c r="N19" s="86">
        <v>175</v>
      </c>
      <c r="O19" s="86">
        <v>157</v>
      </c>
      <c r="P19" s="72">
        <v>71913</v>
      </c>
      <c r="Q19" s="63">
        <v>0.66069180945381045</v>
      </c>
      <c r="R19" s="108" t="str">
        <f>+IF(P19='Retiros 25%|AFP-Sexo-Edad'!N20,"OK",'Retiros 25%|AFP-Sexo-Edad'!N20-P19)</f>
        <v>OK</v>
      </c>
    </row>
    <row r="20" spans="1:18" ht="15.75" customHeight="1" thickBot="1">
      <c r="A20" s="91"/>
      <c r="B20" s="92" t="s">
        <v>23</v>
      </c>
      <c r="C20" s="93">
        <v>685</v>
      </c>
      <c r="D20" s="93">
        <v>817</v>
      </c>
      <c r="E20" s="93">
        <v>593</v>
      </c>
      <c r="F20" s="93">
        <v>648</v>
      </c>
      <c r="G20" s="93">
        <v>751</v>
      </c>
      <c r="H20" s="93">
        <v>738</v>
      </c>
      <c r="I20" s="93">
        <v>632</v>
      </c>
      <c r="J20" s="93">
        <v>596</v>
      </c>
      <c r="K20" s="93">
        <v>494</v>
      </c>
      <c r="L20" s="93">
        <v>348</v>
      </c>
      <c r="M20" s="93">
        <v>411</v>
      </c>
      <c r="N20" s="93">
        <v>391</v>
      </c>
      <c r="O20" s="93">
        <v>442</v>
      </c>
      <c r="P20" s="79">
        <v>36932</v>
      </c>
      <c r="Q20" s="65">
        <v>0.33930819054618955</v>
      </c>
      <c r="R20" s="108" t="str">
        <f>+IF(P20='Retiros 25%|AFP-Sexo-Edad'!N21,"OK",'Retiros 25%|AFP-Sexo-Edad'!N21-P20)</f>
        <v>OK</v>
      </c>
    </row>
    <row r="21" spans="1:18" ht="13.5">
      <c r="A21" s="50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9"/>
    </row>
    <row r="22" spans="1:18" ht="24" customHeight="1">
      <c r="A22" s="135" t="s">
        <v>29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8" ht="27.75" customHeight="1">
      <c r="A23" s="135" t="s">
        <v>26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1:18">
      <c r="A24" s="66" t="s">
        <v>42</v>
      </c>
    </row>
    <row r="49" spans="3:1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3:1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3:1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3:1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3:1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3: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3:1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3:1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3:1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3:1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zoomScale="110" zoomScaleNormal="110" workbookViewId="0">
      <selection activeCell="H12" sqref="H12"/>
    </sheetView>
  </sheetViews>
  <sheetFormatPr baseColWidth="10" defaultRowHeight="15"/>
  <cols>
    <col min="1" max="1" width="2.140625" style="54" customWidth="1"/>
    <col min="2" max="2" width="27.5703125" style="54" customWidth="1"/>
    <col min="3" max="15" width="9" style="54" customWidth="1"/>
    <col min="16" max="16" width="10.140625" style="54" customWidth="1"/>
    <col min="17" max="17" width="7.85546875" style="54" customWidth="1"/>
    <col min="18" max="16384" width="11.42578125" style="54"/>
  </cols>
  <sheetData>
    <row r="1" spans="1:18" ht="16.5">
      <c r="B1" s="55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5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3.5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8" t="s">
        <v>25</v>
      </c>
      <c r="B5" s="139"/>
      <c r="C5" s="133">
        <f t="shared" ref="C5:M5" si="0">+EOMONTH(D5,-1)</f>
        <v>44165</v>
      </c>
      <c r="D5" s="133">
        <f t="shared" si="0"/>
        <v>44196</v>
      </c>
      <c r="E5" s="133">
        <f t="shared" si="0"/>
        <v>44227</v>
      </c>
      <c r="F5" s="133">
        <f t="shared" si="0"/>
        <v>44255</v>
      </c>
      <c r="G5" s="133">
        <f t="shared" si="0"/>
        <v>44286</v>
      </c>
      <c r="H5" s="133">
        <f t="shared" si="0"/>
        <v>44316</v>
      </c>
      <c r="I5" s="133">
        <f t="shared" si="0"/>
        <v>44347</v>
      </c>
      <c r="J5" s="133">
        <f t="shared" si="0"/>
        <v>44377</v>
      </c>
      <c r="K5" s="133">
        <f t="shared" si="0"/>
        <v>44408</v>
      </c>
      <c r="L5" s="133">
        <f t="shared" si="0"/>
        <v>44439</v>
      </c>
      <c r="M5" s="133">
        <f t="shared" si="0"/>
        <v>44469</v>
      </c>
      <c r="N5" s="133">
        <f>+EOMONTH(O5,-1)</f>
        <v>44500</v>
      </c>
      <c r="O5" s="133">
        <f>+'Retiros 25%|AFP-Sexo-Edad'!A3</f>
        <v>44530</v>
      </c>
      <c r="P5" s="124" t="s">
        <v>19</v>
      </c>
      <c r="Q5" s="125"/>
    </row>
    <row r="6" spans="1:18" s="14" customFormat="1" ht="16.5" customHeight="1">
      <c r="A6" s="140"/>
      <c r="B6" s="140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32" t="s">
        <v>20</v>
      </c>
      <c r="Q6" s="33" t="s">
        <v>21</v>
      </c>
    </row>
    <row r="7" spans="1:18" s="14" customFormat="1" ht="15.75" customHeight="1">
      <c r="A7" s="67" t="s">
        <v>0</v>
      </c>
      <c r="B7" s="68"/>
      <c r="C7" s="109">
        <v>4.1060470000000002</v>
      </c>
      <c r="D7" s="109">
        <v>4.0843050000000005</v>
      </c>
      <c r="E7" s="109">
        <v>2.6411455999999998</v>
      </c>
      <c r="F7" s="109">
        <v>3.1498900000000001</v>
      </c>
      <c r="G7" s="109">
        <v>4.8557640000000006</v>
      </c>
      <c r="H7" s="109">
        <v>4.343909</v>
      </c>
      <c r="I7" s="109">
        <v>4.3396920000000003</v>
      </c>
      <c r="J7" s="109">
        <v>10.286650999999999</v>
      </c>
      <c r="K7" s="109">
        <v>5.1357479999999995</v>
      </c>
      <c r="L7" s="109">
        <v>2.3986755999999998</v>
      </c>
      <c r="M7" s="115">
        <v>3.3792600000000004</v>
      </c>
      <c r="N7" s="115">
        <v>3.9730819999999998</v>
      </c>
      <c r="O7" s="110">
        <v>2.8174057000000001</v>
      </c>
      <c r="P7" s="119">
        <v>181.7427649</v>
      </c>
      <c r="Q7" s="60">
        <v>5.594156719863954E-2</v>
      </c>
      <c r="R7" s="22"/>
    </row>
    <row r="8" spans="1:18" s="14" customFormat="1" ht="15.75" customHeight="1">
      <c r="A8" s="70"/>
      <c r="B8" s="71" t="s">
        <v>22</v>
      </c>
      <c r="C8" s="111">
        <v>1.8281609999999999</v>
      </c>
      <c r="D8" s="111">
        <v>1.617537</v>
      </c>
      <c r="E8" s="112">
        <v>0.84144359999999996</v>
      </c>
      <c r="F8" s="112">
        <v>1.1008230000000001</v>
      </c>
      <c r="G8" s="112">
        <v>2.1295120000000001</v>
      </c>
      <c r="H8" s="112">
        <v>1.5761689999999999</v>
      </c>
      <c r="I8" s="112">
        <v>2.6611980000000002</v>
      </c>
      <c r="J8" s="112">
        <v>8.017671</v>
      </c>
      <c r="K8" s="112">
        <v>3.60684</v>
      </c>
      <c r="L8" s="112">
        <v>1.4253020000000001</v>
      </c>
      <c r="M8" s="112">
        <v>1.8504350000000001</v>
      </c>
      <c r="N8" s="112">
        <v>2.397764</v>
      </c>
      <c r="O8" s="112">
        <v>0.9990367</v>
      </c>
      <c r="P8" s="120">
        <v>115.60164370000005</v>
      </c>
      <c r="Q8" s="61"/>
      <c r="R8" s="22"/>
    </row>
    <row r="9" spans="1:18" s="14" customFormat="1" ht="15.75" customHeight="1">
      <c r="A9" s="73"/>
      <c r="B9" s="74" t="s">
        <v>23</v>
      </c>
      <c r="C9" s="113">
        <v>2.2778860000000001</v>
      </c>
      <c r="D9" s="113">
        <v>2.4667680000000001</v>
      </c>
      <c r="E9" s="113">
        <v>1.7997019999999999</v>
      </c>
      <c r="F9" s="113">
        <v>2.049067</v>
      </c>
      <c r="G9" s="113">
        <v>2.7262520000000001</v>
      </c>
      <c r="H9" s="113">
        <v>2.7677399999999999</v>
      </c>
      <c r="I9" s="113">
        <v>1.6784939999999999</v>
      </c>
      <c r="J9" s="113">
        <v>2.26898</v>
      </c>
      <c r="K9" s="114">
        <v>1.5289079999999999</v>
      </c>
      <c r="L9" s="114">
        <v>0.97337359999999995</v>
      </c>
      <c r="M9" s="114">
        <v>1.5288250000000001</v>
      </c>
      <c r="N9" s="114">
        <v>1.575318</v>
      </c>
      <c r="O9" s="114">
        <v>1.8183689999999999</v>
      </c>
      <c r="P9" s="121">
        <v>66.141121200000001</v>
      </c>
      <c r="Q9" s="62"/>
      <c r="R9" s="22"/>
    </row>
    <row r="10" spans="1:18" s="14" customFormat="1" ht="15.75" customHeight="1">
      <c r="A10" s="70" t="s">
        <v>1</v>
      </c>
      <c r="B10" s="71"/>
      <c r="C10" s="115">
        <v>7.0424550000000004</v>
      </c>
      <c r="D10" s="115">
        <v>9.0095270000000003</v>
      </c>
      <c r="E10" s="115">
        <v>7.1084180000000003</v>
      </c>
      <c r="F10" s="115">
        <v>6.1090219999999995</v>
      </c>
      <c r="G10" s="115">
        <v>10.894492</v>
      </c>
      <c r="H10" s="115">
        <v>9.1955270000000002</v>
      </c>
      <c r="I10" s="115">
        <v>9.1260650000000005</v>
      </c>
      <c r="J10" s="115">
        <v>9.6306580000000004</v>
      </c>
      <c r="K10" s="115">
        <v>11.397475</v>
      </c>
      <c r="L10" s="115">
        <v>5.9005000000000001</v>
      </c>
      <c r="M10" s="115">
        <v>6.2682000000000002</v>
      </c>
      <c r="N10" s="115">
        <v>4.8348709999999997</v>
      </c>
      <c r="O10" s="115">
        <v>5.7860469999999999</v>
      </c>
      <c r="P10" s="119">
        <v>1107.7649543</v>
      </c>
      <c r="Q10" s="63">
        <v>0.34097702687294873</v>
      </c>
      <c r="R10" s="22"/>
    </row>
    <row r="11" spans="1:18" s="14" customFormat="1" ht="15.75" customHeight="1">
      <c r="A11" s="70"/>
      <c r="B11" s="71" t="s">
        <v>22</v>
      </c>
      <c r="C11" s="111">
        <v>3.5260189999999998</v>
      </c>
      <c r="D11" s="111">
        <v>3.6118739999999998</v>
      </c>
      <c r="E11" s="111">
        <v>3.050373</v>
      </c>
      <c r="F11" s="111">
        <v>2.5528379999999999</v>
      </c>
      <c r="G11" s="111">
        <v>4.67584</v>
      </c>
      <c r="H11" s="111">
        <v>3.8138019999999999</v>
      </c>
      <c r="I11" s="111">
        <v>4.955552</v>
      </c>
      <c r="J11" s="111">
        <v>5.9284299999999996</v>
      </c>
      <c r="K11" s="111">
        <v>7.161492</v>
      </c>
      <c r="L11" s="111">
        <v>3.055552</v>
      </c>
      <c r="M11" s="111">
        <v>2.5445259999999998</v>
      </c>
      <c r="N11" s="111">
        <v>1.610681</v>
      </c>
      <c r="O11" s="111">
        <v>1.8572010000000001</v>
      </c>
      <c r="P11" s="120">
        <v>815.88607020000029</v>
      </c>
      <c r="Q11" s="61"/>
      <c r="R11" s="22"/>
    </row>
    <row r="12" spans="1:18" s="14" customFormat="1" ht="15.75" customHeight="1">
      <c r="A12" s="73"/>
      <c r="B12" s="74" t="s">
        <v>23</v>
      </c>
      <c r="C12" s="113">
        <v>3.5164360000000001</v>
      </c>
      <c r="D12" s="113">
        <v>5.397653</v>
      </c>
      <c r="E12" s="113">
        <v>4.0580449999999999</v>
      </c>
      <c r="F12" s="113">
        <v>3.556184</v>
      </c>
      <c r="G12" s="113">
        <v>6.2186519999999996</v>
      </c>
      <c r="H12" s="113">
        <v>5.3817250000000003</v>
      </c>
      <c r="I12" s="113">
        <v>4.1705129999999997</v>
      </c>
      <c r="J12" s="113">
        <v>3.7022279999999999</v>
      </c>
      <c r="K12" s="113">
        <v>4.2359830000000001</v>
      </c>
      <c r="L12" s="113">
        <v>2.844948</v>
      </c>
      <c r="M12" s="113">
        <v>3.7236739999999999</v>
      </c>
      <c r="N12" s="113">
        <v>3.2241900000000001</v>
      </c>
      <c r="O12" s="113">
        <v>3.9288460000000001</v>
      </c>
      <c r="P12" s="121">
        <v>291.87888409999999</v>
      </c>
      <c r="Q12" s="62"/>
      <c r="R12" s="22"/>
    </row>
    <row r="13" spans="1:18" s="14" customFormat="1" ht="15.75" customHeight="1">
      <c r="A13" s="70" t="s">
        <v>2</v>
      </c>
      <c r="B13" s="71"/>
      <c r="C13" s="115">
        <v>8.1822169999999996</v>
      </c>
      <c r="D13" s="115">
        <v>9.3109190000000002</v>
      </c>
      <c r="E13" s="115">
        <v>6.4890810000000005</v>
      </c>
      <c r="F13" s="115">
        <v>9.425457999999999</v>
      </c>
      <c r="G13" s="115">
        <v>7.4043070000000002</v>
      </c>
      <c r="H13" s="115">
        <v>9.0962899999999998</v>
      </c>
      <c r="I13" s="115">
        <v>9.9484290000000009</v>
      </c>
      <c r="J13" s="115">
        <v>11.373757999999999</v>
      </c>
      <c r="K13" s="115">
        <v>9.8212139999999994</v>
      </c>
      <c r="L13" s="115">
        <v>6.5599559999999997</v>
      </c>
      <c r="M13" s="115">
        <v>6.3299920000000007</v>
      </c>
      <c r="N13" s="115">
        <v>4.5080819999999999</v>
      </c>
      <c r="O13" s="115">
        <v>5.1182610000000004</v>
      </c>
      <c r="P13" s="119">
        <v>1200.8508549999995</v>
      </c>
      <c r="Q13" s="63">
        <v>0.36962945313112827</v>
      </c>
      <c r="R13" s="22"/>
    </row>
    <row r="14" spans="1:18" s="14" customFormat="1" ht="15.75" customHeight="1">
      <c r="A14" s="70"/>
      <c r="B14" s="71" t="s">
        <v>22</v>
      </c>
      <c r="C14" s="111">
        <v>2.5002369999999998</v>
      </c>
      <c r="D14" s="111">
        <v>3.3303379999999998</v>
      </c>
      <c r="E14" s="111">
        <v>2.3745759999999998</v>
      </c>
      <c r="F14" s="111">
        <v>4.6257010000000003</v>
      </c>
      <c r="G14" s="111">
        <v>3.0220229999999999</v>
      </c>
      <c r="H14" s="111">
        <v>3.3793160000000002</v>
      </c>
      <c r="I14" s="111">
        <v>5.1388319999999998</v>
      </c>
      <c r="J14" s="111">
        <v>7.341558</v>
      </c>
      <c r="K14" s="111">
        <v>6.1909539999999996</v>
      </c>
      <c r="L14" s="111">
        <v>3.2091639999999999</v>
      </c>
      <c r="M14" s="111">
        <v>3.0049380000000001</v>
      </c>
      <c r="N14" s="111">
        <v>1.7333559999999999</v>
      </c>
      <c r="O14" s="111">
        <v>1.501098</v>
      </c>
      <c r="P14" s="120">
        <v>912.80637439999941</v>
      </c>
      <c r="Q14" s="61"/>
      <c r="R14" s="22"/>
    </row>
    <row r="15" spans="1:18" s="14" customFormat="1" ht="15.75" customHeight="1">
      <c r="A15" s="73"/>
      <c r="B15" s="74" t="s">
        <v>23</v>
      </c>
      <c r="C15" s="113">
        <v>5.6819800000000003</v>
      </c>
      <c r="D15" s="113">
        <v>5.9805809999999999</v>
      </c>
      <c r="E15" s="113">
        <v>4.1145050000000003</v>
      </c>
      <c r="F15" s="113">
        <v>4.7997569999999996</v>
      </c>
      <c r="G15" s="113">
        <v>4.3822840000000003</v>
      </c>
      <c r="H15" s="113">
        <v>5.7169740000000004</v>
      </c>
      <c r="I15" s="113">
        <v>4.8095970000000001</v>
      </c>
      <c r="J15" s="113">
        <v>4.0321999999999996</v>
      </c>
      <c r="K15" s="114">
        <v>3.6302599999999998</v>
      </c>
      <c r="L15" s="114">
        <v>3.3507920000000002</v>
      </c>
      <c r="M15" s="114">
        <v>3.3250540000000002</v>
      </c>
      <c r="N15" s="114">
        <v>2.7747259999999998</v>
      </c>
      <c r="O15" s="114">
        <v>3.6171630000000001</v>
      </c>
      <c r="P15" s="121">
        <v>288.0444806000001</v>
      </c>
      <c r="Q15" s="62"/>
      <c r="R15" s="22"/>
    </row>
    <row r="16" spans="1:18" s="14" customFormat="1" ht="15.75" customHeight="1">
      <c r="A16" s="70" t="s">
        <v>3</v>
      </c>
      <c r="B16" s="71"/>
      <c r="C16" s="115">
        <v>5.4620730000000002</v>
      </c>
      <c r="D16" s="115">
        <v>5.2223030000000001</v>
      </c>
      <c r="E16" s="115">
        <v>3.0110380000000001</v>
      </c>
      <c r="F16" s="115">
        <v>6.1835279999999999</v>
      </c>
      <c r="G16" s="115">
        <v>5.5571450000000002</v>
      </c>
      <c r="H16" s="115">
        <v>4.4958590000000003</v>
      </c>
      <c r="I16" s="115">
        <v>5.5320400000000003</v>
      </c>
      <c r="J16" s="115">
        <v>7.8372460000000004</v>
      </c>
      <c r="K16" s="110">
        <v>6.2623899999999999</v>
      </c>
      <c r="L16" s="110">
        <v>4.5947750000000003</v>
      </c>
      <c r="M16" s="110">
        <v>4.3248870000000004</v>
      </c>
      <c r="N16" s="110">
        <v>4.0608079999999998</v>
      </c>
      <c r="O16" s="110">
        <v>4.0398639999999997</v>
      </c>
      <c r="P16" s="119">
        <v>758.43787540000039</v>
      </c>
      <c r="Q16" s="63">
        <v>0.23345195279728312</v>
      </c>
      <c r="R16" s="22"/>
    </row>
    <row r="17" spans="1:18" s="14" customFormat="1" ht="15.75" customHeight="1">
      <c r="A17" s="70"/>
      <c r="B17" s="71" t="s">
        <v>22</v>
      </c>
      <c r="C17" s="111">
        <v>2.6127500000000001</v>
      </c>
      <c r="D17" s="111">
        <v>1.60721</v>
      </c>
      <c r="E17" s="111">
        <v>1.0437719999999999</v>
      </c>
      <c r="F17" s="111">
        <v>2.5774759999999999</v>
      </c>
      <c r="G17" s="111">
        <v>2.0195650000000001</v>
      </c>
      <c r="H17" s="111">
        <v>1.919284</v>
      </c>
      <c r="I17" s="111">
        <v>2.817526</v>
      </c>
      <c r="J17" s="111">
        <v>5.0876910000000004</v>
      </c>
      <c r="K17" s="112">
        <v>2.7888069999999998</v>
      </c>
      <c r="L17" s="112">
        <v>2.1266989999999999</v>
      </c>
      <c r="M17" s="112">
        <v>2.005976</v>
      </c>
      <c r="N17" s="112">
        <v>1.4339729999999999</v>
      </c>
      <c r="O17" s="112">
        <v>1.627634</v>
      </c>
      <c r="P17" s="120">
        <v>564.77117239999995</v>
      </c>
      <c r="Q17" s="61"/>
      <c r="R17" s="22"/>
    </row>
    <row r="18" spans="1:18" s="14" customFormat="1" ht="15.75" customHeight="1">
      <c r="A18" s="70"/>
      <c r="B18" s="71" t="s">
        <v>23</v>
      </c>
      <c r="C18" s="116">
        <v>2.8493230000000001</v>
      </c>
      <c r="D18" s="116">
        <v>3.6150929999999999</v>
      </c>
      <c r="E18" s="116">
        <v>1.967266</v>
      </c>
      <c r="F18" s="116">
        <v>3.606052</v>
      </c>
      <c r="G18" s="116">
        <v>3.5375800000000002</v>
      </c>
      <c r="H18" s="116">
        <v>2.5765750000000001</v>
      </c>
      <c r="I18" s="116">
        <v>2.7145139999999999</v>
      </c>
      <c r="J18" s="116">
        <v>2.749555</v>
      </c>
      <c r="K18" s="117">
        <v>3.4735830000000001</v>
      </c>
      <c r="L18" s="117">
        <v>2.4680759999999999</v>
      </c>
      <c r="M18" s="117">
        <v>2.3189109999999999</v>
      </c>
      <c r="N18" s="117">
        <v>2.6268349999999998</v>
      </c>
      <c r="O18" s="117">
        <v>2.4122300000000001</v>
      </c>
      <c r="P18" s="122">
        <v>193.66670299999998</v>
      </c>
      <c r="Q18" s="64"/>
      <c r="R18" s="22"/>
    </row>
    <row r="19" spans="1:18" s="14" customFormat="1" ht="15.75" customHeight="1">
      <c r="A19" s="67" t="s">
        <v>24</v>
      </c>
      <c r="B19" s="68"/>
      <c r="C19" s="109">
        <v>24.792791999999999</v>
      </c>
      <c r="D19" s="109">
        <v>27.627054000000001</v>
      </c>
      <c r="E19" s="109">
        <v>19.2496826</v>
      </c>
      <c r="F19" s="109">
        <v>24.867897999999997</v>
      </c>
      <c r="G19" s="109">
        <v>28.711707999999998</v>
      </c>
      <c r="H19" s="109">
        <v>27.131584999999998</v>
      </c>
      <c r="I19" s="109">
        <v>28.946226000000003</v>
      </c>
      <c r="J19" s="109">
        <v>39.128312999999999</v>
      </c>
      <c r="K19" s="109">
        <v>32.616827000000001</v>
      </c>
      <c r="L19" s="109">
        <v>19.4539066</v>
      </c>
      <c r="M19" s="115">
        <v>20.302339</v>
      </c>
      <c r="N19" s="115">
        <v>17.376843000000001</v>
      </c>
      <c r="O19" s="115">
        <v>17.7615777</v>
      </c>
      <c r="P19" s="119">
        <v>3248.7964496000009</v>
      </c>
      <c r="Q19" s="63">
        <v>1</v>
      </c>
      <c r="R19" s="22"/>
    </row>
    <row r="20" spans="1:18" s="14" customFormat="1" ht="15.75" customHeight="1">
      <c r="A20" s="70"/>
      <c r="B20" s="71" t="s">
        <v>22</v>
      </c>
      <c r="C20" s="111">
        <v>10.467167</v>
      </c>
      <c r="D20" s="111">
        <v>10.166959</v>
      </c>
      <c r="E20" s="111">
        <v>7.3101645999999993</v>
      </c>
      <c r="F20" s="111">
        <v>10.856838</v>
      </c>
      <c r="G20" s="111">
        <v>11.84694</v>
      </c>
      <c r="H20" s="111">
        <v>10.688571</v>
      </c>
      <c r="I20" s="111">
        <v>15.573108000000001</v>
      </c>
      <c r="J20" s="111">
        <v>26.375349999999997</v>
      </c>
      <c r="K20" s="111">
        <v>19.748092999999997</v>
      </c>
      <c r="L20" s="111">
        <v>9.8167170000000006</v>
      </c>
      <c r="M20" s="111">
        <v>9.405875</v>
      </c>
      <c r="N20" s="111">
        <v>7.1757739999999997</v>
      </c>
      <c r="O20" s="111">
        <v>5.9849697000000006</v>
      </c>
      <c r="P20" s="120">
        <v>2409.0652606999997</v>
      </c>
      <c r="Q20" s="63">
        <v>0.74152545352498433</v>
      </c>
      <c r="R20" s="22"/>
    </row>
    <row r="21" spans="1:18" s="14" customFormat="1" ht="15.75" customHeight="1" thickBot="1">
      <c r="A21" s="77"/>
      <c r="B21" s="78" t="s">
        <v>23</v>
      </c>
      <c r="C21" s="118">
        <v>14.325625</v>
      </c>
      <c r="D21" s="118">
        <v>17.460095000000003</v>
      </c>
      <c r="E21" s="118">
        <v>11.939518000000001</v>
      </c>
      <c r="F21" s="118">
        <v>14.011059999999999</v>
      </c>
      <c r="G21" s="118">
        <v>16.864767999999998</v>
      </c>
      <c r="H21" s="118">
        <v>16.443013999999998</v>
      </c>
      <c r="I21" s="118">
        <v>13.373118</v>
      </c>
      <c r="J21" s="118">
        <v>12.752963000000001</v>
      </c>
      <c r="K21" s="118">
        <v>12.868734</v>
      </c>
      <c r="L21" s="118">
        <v>9.6371895999999992</v>
      </c>
      <c r="M21" s="118">
        <v>10.896464</v>
      </c>
      <c r="N21" s="118">
        <v>10.201069</v>
      </c>
      <c r="O21" s="118">
        <v>11.776608</v>
      </c>
      <c r="P21" s="123">
        <v>839.73118890000001</v>
      </c>
      <c r="Q21" s="65">
        <v>0.25847454647501528</v>
      </c>
      <c r="R21" s="22"/>
    </row>
    <row r="22" spans="1:18" s="14" customFormat="1" ht="15.75" customHeight="1">
      <c r="A22" s="51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2.7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2.75">
      <c r="A25" s="66" t="str">
        <f>+'Retiros25%| Evol Num'!A24</f>
        <v>Información actualizada a Diciembre de 2021.</v>
      </c>
      <c r="B25" s="5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I5:I6"/>
    <mergeCell ref="C5:C6"/>
    <mergeCell ref="L5:L6"/>
    <mergeCell ref="O5:O6"/>
    <mergeCell ref="K5:K6"/>
    <mergeCell ref="J5:J6"/>
    <mergeCell ref="D5:D6"/>
    <mergeCell ref="M5:M6"/>
    <mergeCell ref="N5:N6"/>
    <mergeCell ref="A5:B6"/>
    <mergeCell ref="E5:E6"/>
    <mergeCell ref="F5:F6"/>
    <mergeCell ref="G5:G6"/>
    <mergeCell ref="H5:H6"/>
  </mergeCells>
  <hyperlinks>
    <hyperlink ref="B1" location="Índice!A1" display="Volver al Índice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2019-03-25T16:52:41Z</cp:lastPrinted>
  <dcterms:created xsi:type="dcterms:W3CDTF">2018-07-18T18:31:12Z</dcterms:created>
  <dcterms:modified xsi:type="dcterms:W3CDTF">2022-02-10T21:14:49Z</dcterms:modified>
</cp:coreProperties>
</file>