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1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<sst xmlns="http://schemas.openxmlformats.org/spreadsheetml/2006/main" count="95" uniqueCount="45">
  <si>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</si>
  <si>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</si>
  <si>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</si>
  <si>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</si>
  <si>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</si>
  <si>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</si>
  <si>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</si>
  <si>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</si>
  <si>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</si>
  <si>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</si>
  <si>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</si>
  <si>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</si>
  <si>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</si>
  <si>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</si>
  <si>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</si>
  <si>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</si>
  <si>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</si>
  <si>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</si>
  <si>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</si>
  <si>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</si>
  <si>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</si>
  <si>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</si>
  <si>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</si>
  <si>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</si>
  <si>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</si>
  <si>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</si>
  <si>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</si>
  <si>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</si>
  <si>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</si>
  <si>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</si>
  <si>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</si>
  <si>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</si>
  <si>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</si>
  <si>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</si>
  <si>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</si>
  <si>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</si>
  <si>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</si>
  <si>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</si>
  <si>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</si>
  <si>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</si>
  <si>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</si>
  <si>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</si>
  <si>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setiembre de 2023.</t>
  </si>
  <si>
    <t xml:space="preserve"> (%)</t>
  </si>
  <si>
    <t xml:space="preserve">Part.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</si>
</sst>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zoomScale="120" zoomScaleNormal="120" workbookViewId="0" topLeftCell="A1">
      <selection activeCell="B17" sqref="B17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3.8" thickBot="1">
      <c r="A7" s="38"/>
      <c r="B7" s="38"/>
      <c r="C7" s="38"/>
    </row>
    <row r="8" spans="1:3" ht="15">
      <c r="A8" s="40"/>
      <c r="B8" s="40"/>
      <c r="C8" s="40"/>
    </row>
    <row r="9" spans="1:3" ht="16.8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3.8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32</v>
      </c>
      <c r="C14" s="53" t="s">
        <v>33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zoomScale="85" zoomScaleNormal="85" workbookViewId="0" topLeftCell="A1">
      <selection activeCell="O6" sqref="O6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5">
      <c r="B1" s="55" t="s">
        <v>38</v>
      </c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8">
      <c r="A3" s="3">
        <v>45199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25</v>
      </c>
      <c r="B5" s="132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44</v>
      </c>
      <c r="P5" s="18" t="s">
        <v>5</v>
      </c>
    </row>
    <row r="6" spans="1:16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43</v>
      </c>
      <c r="P6" s="21" t="s">
        <v>17</v>
      </c>
    </row>
    <row r="7" spans="1:17" s="14" customFormat="1" ht="13.8">
      <c r="A7" s="70" t="s">
        <v>0</v>
      </c>
      <c r="B7" s="94"/>
      <c r="C7" s="95">
        <f>+C9+C8</f>
        <v>0</v>
      </c>
      <c r="D7" s="95">
        <f aca="true" t="shared" si="0" ref="D7:M7">+D9+D8</f>
        <v>149</v>
      </c>
      <c r="E7" s="95">
        <f t="shared" si="0"/>
        <v>1833</v>
      </c>
      <c r="F7" s="95">
        <f t="shared" si="0"/>
        <v>2439</v>
      </c>
      <c r="G7" s="95">
        <f t="shared" si="0"/>
        <v>1682</v>
      </c>
      <c r="H7" s="95">
        <f t="shared" si="0"/>
        <v>1105</v>
      </c>
      <c r="I7" s="95">
        <f t="shared" si="0"/>
        <v>539</v>
      </c>
      <c r="J7" s="95">
        <f t="shared" si="0"/>
        <v>237</v>
      </c>
      <c r="K7" s="95">
        <f t="shared" si="0"/>
        <v>100</v>
      </c>
      <c r="L7" s="95">
        <f t="shared" si="0"/>
        <v>22</v>
      </c>
      <c r="M7" s="95">
        <f t="shared" si="0"/>
        <v>3</v>
      </c>
      <c r="N7" s="95">
        <f>+N9+N8</f>
        <v>8109</v>
      </c>
      <c r="O7" s="96">
        <f>+N7/$N$7</f>
        <v>1</v>
      </c>
      <c r="P7" s="96">
        <f>+N7/$N$19</f>
        <v>0.069257968637901</v>
      </c>
      <c r="Q7" s="22"/>
    </row>
    <row r="8" spans="1:29" s="14" customFormat="1" ht="13.8">
      <c r="A8" s="97"/>
      <c r="B8" s="51" t="s">
        <v>22</v>
      </c>
      <c r="C8" s="86">
        <v>0</v>
      </c>
      <c r="D8" s="86">
        <v>24</v>
      </c>
      <c r="E8" s="86">
        <v>477</v>
      </c>
      <c r="F8" s="86">
        <v>1004</v>
      </c>
      <c r="G8" s="86">
        <v>960</v>
      </c>
      <c r="H8" s="86">
        <v>663</v>
      </c>
      <c r="I8" s="86">
        <v>297</v>
      </c>
      <c r="J8" s="86">
        <v>122</v>
      </c>
      <c r="K8" s="86">
        <v>51</v>
      </c>
      <c r="L8" s="86">
        <v>12</v>
      </c>
      <c r="M8" s="86">
        <v>2</v>
      </c>
      <c r="N8" s="86">
        <v>3612</v>
      </c>
      <c r="O8" s="98">
        <f>+N8/$N$7</f>
        <v>0.44543100258971513</v>
      </c>
      <c r="P8" s="86"/>
      <c r="Q8" s="22"/>
      <c r="AC8" s="23"/>
    </row>
    <row r="9" spans="1:17" s="14" customFormat="1" ht="13.8">
      <c r="A9" s="73"/>
      <c r="B9" s="99" t="s">
        <v>23</v>
      </c>
      <c r="C9" s="89">
        <v>0</v>
      </c>
      <c r="D9" s="89">
        <v>125</v>
      </c>
      <c r="E9" s="89">
        <v>1356</v>
      </c>
      <c r="F9" s="89">
        <v>1435</v>
      </c>
      <c r="G9" s="89">
        <v>722</v>
      </c>
      <c r="H9" s="89">
        <v>442</v>
      </c>
      <c r="I9" s="89">
        <v>242</v>
      </c>
      <c r="J9" s="89">
        <v>115</v>
      </c>
      <c r="K9" s="89">
        <v>49</v>
      </c>
      <c r="L9" s="89">
        <v>10</v>
      </c>
      <c r="M9" s="89">
        <v>1</v>
      </c>
      <c r="N9" s="89">
        <v>4497</v>
      </c>
      <c r="O9" s="100">
        <f>+N9/$N$7</f>
        <v>0.5545689974102849</v>
      </c>
      <c r="P9" s="89"/>
      <c r="Q9" s="22"/>
    </row>
    <row r="10" spans="1:17" s="14" customFormat="1" ht="13.8">
      <c r="A10" s="70" t="s">
        <v>1</v>
      </c>
      <c r="B10" s="70"/>
      <c r="C10" s="95">
        <f>+C12+C11</f>
        <v>0</v>
      </c>
      <c r="D10" s="95">
        <f aca="true" t="shared" si="1" ref="D10:M10">+D12+D11</f>
        <v>50</v>
      </c>
      <c r="E10" s="95">
        <f t="shared" si="1"/>
        <v>1740</v>
      </c>
      <c r="F10" s="95">
        <f t="shared" si="1"/>
        <v>6486</v>
      </c>
      <c r="G10" s="95">
        <f t="shared" si="1"/>
        <v>9960</v>
      </c>
      <c r="H10" s="95">
        <f t="shared" si="1"/>
        <v>9252</v>
      </c>
      <c r="I10" s="95">
        <f t="shared" si="1"/>
        <v>6342</v>
      </c>
      <c r="J10" s="95">
        <f t="shared" si="1"/>
        <v>3796</v>
      </c>
      <c r="K10" s="95">
        <f t="shared" si="1"/>
        <v>2030</v>
      </c>
      <c r="L10" s="95">
        <f t="shared" si="1"/>
        <v>651</v>
      </c>
      <c r="M10" s="95">
        <f t="shared" si="1"/>
        <v>22</v>
      </c>
      <c r="N10" s="95">
        <f>+N12+N11</f>
        <v>40329</v>
      </c>
      <c r="O10" s="96">
        <f>+N10/$N$10</f>
        <v>1</v>
      </c>
      <c r="P10" s="96">
        <f>+N10/$N$19</f>
        <v>0.34444501383622017</v>
      </c>
      <c r="Q10" s="22"/>
    </row>
    <row r="11" spans="1:29" s="14" customFormat="1" ht="13.8">
      <c r="A11" s="97"/>
      <c r="B11" s="51" t="s">
        <v>22</v>
      </c>
      <c r="C11" s="86">
        <v>0</v>
      </c>
      <c r="D11" s="86">
        <v>20</v>
      </c>
      <c r="E11" s="86">
        <v>781</v>
      </c>
      <c r="F11" s="86">
        <v>3696</v>
      </c>
      <c r="G11" s="86">
        <v>6583</v>
      </c>
      <c r="H11" s="86">
        <v>6454</v>
      </c>
      <c r="I11" s="86">
        <v>4371</v>
      </c>
      <c r="J11" s="86">
        <v>2531</v>
      </c>
      <c r="K11" s="86">
        <v>1327</v>
      </c>
      <c r="L11" s="86">
        <v>424</v>
      </c>
      <c r="M11" s="86">
        <v>10</v>
      </c>
      <c r="N11" s="86">
        <v>26197</v>
      </c>
      <c r="O11" s="101">
        <f>+N11/$N$10</f>
        <v>0.6495821865159067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23</v>
      </c>
      <c r="C12" s="89">
        <v>0</v>
      </c>
      <c r="D12" s="89">
        <v>30</v>
      </c>
      <c r="E12" s="89">
        <v>959</v>
      </c>
      <c r="F12" s="89">
        <v>2790</v>
      </c>
      <c r="G12" s="89">
        <v>3377</v>
      </c>
      <c r="H12" s="89">
        <v>2798</v>
      </c>
      <c r="I12" s="89">
        <v>1971</v>
      </c>
      <c r="J12" s="89">
        <v>1265</v>
      </c>
      <c r="K12" s="89">
        <v>703</v>
      </c>
      <c r="L12" s="89">
        <v>227</v>
      </c>
      <c r="M12" s="89">
        <v>12</v>
      </c>
      <c r="N12" s="89">
        <v>14132</v>
      </c>
      <c r="O12" s="100">
        <f>+N12/$N$10</f>
        <v>0.35041781348409334</v>
      </c>
      <c r="P12" s="89"/>
      <c r="Q12" s="22"/>
      <c r="U12" s="23"/>
      <c r="V12" s="23"/>
      <c r="W12" s="23"/>
      <c r="X12" s="23"/>
      <c r="AC12" s="23"/>
    </row>
    <row r="13" spans="1:17" s="14" customFormat="1" ht="13.8">
      <c r="A13" s="70" t="s">
        <v>2</v>
      </c>
      <c r="B13" s="70"/>
      <c r="C13" s="95">
        <f>+C15+C14</f>
        <v>0</v>
      </c>
      <c r="D13" s="95">
        <f aca="true" t="shared" si="2" ref="D13:M13">+D15+D14</f>
        <v>103</v>
      </c>
      <c r="E13" s="95">
        <f t="shared" si="2"/>
        <v>3189</v>
      </c>
      <c r="F13" s="95">
        <f t="shared" si="2"/>
        <v>9565</v>
      </c>
      <c r="G13" s="95">
        <f t="shared" si="2"/>
        <v>11141</v>
      </c>
      <c r="H13" s="95">
        <f t="shared" si="2"/>
        <v>8576</v>
      </c>
      <c r="I13" s="95">
        <f t="shared" si="2"/>
        <v>5206</v>
      </c>
      <c r="J13" s="95">
        <f t="shared" si="2"/>
        <v>2924</v>
      </c>
      <c r="K13" s="95">
        <f t="shared" si="2"/>
        <v>1462</v>
      </c>
      <c r="L13" s="95">
        <f t="shared" si="2"/>
        <v>419</v>
      </c>
      <c r="M13" s="95">
        <f t="shared" si="2"/>
        <v>12</v>
      </c>
      <c r="N13" s="95">
        <f>+N15+N14</f>
        <v>42597</v>
      </c>
      <c r="O13" s="96">
        <f>+N13/$N$13</f>
        <v>1</v>
      </c>
      <c r="P13" s="96">
        <f>+N13/$N$19</f>
        <v>0.3638157220457108</v>
      </c>
      <c r="Q13" s="22"/>
    </row>
    <row r="14" spans="1:29" s="14" customFormat="1" ht="13.8">
      <c r="A14" s="97"/>
      <c r="B14" s="51" t="s">
        <v>22</v>
      </c>
      <c r="C14" s="86">
        <v>0</v>
      </c>
      <c r="D14" s="86">
        <v>38</v>
      </c>
      <c r="E14" s="86">
        <v>1349</v>
      </c>
      <c r="F14" s="86">
        <v>5255</v>
      </c>
      <c r="G14" s="86">
        <v>7538</v>
      </c>
      <c r="H14" s="86">
        <v>6341</v>
      </c>
      <c r="I14" s="86">
        <v>3813</v>
      </c>
      <c r="J14" s="86">
        <v>2102</v>
      </c>
      <c r="K14" s="86">
        <v>1013</v>
      </c>
      <c r="L14" s="86">
        <v>305</v>
      </c>
      <c r="M14" s="86">
        <v>5</v>
      </c>
      <c r="N14" s="86">
        <v>27759</v>
      </c>
      <c r="O14" s="101">
        <f>+N14/$N$13</f>
        <v>0.6516656102542433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23</v>
      </c>
      <c r="C15" s="89">
        <v>0</v>
      </c>
      <c r="D15" s="89">
        <v>65</v>
      </c>
      <c r="E15" s="89">
        <v>1840</v>
      </c>
      <c r="F15" s="89">
        <v>4310</v>
      </c>
      <c r="G15" s="89">
        <v>3603</v>
      </c>
      <c r="H15" s="89">
        <v>2235</v>
      </c>
      <c r="I15" s="89">
        <v>1393</v>
      </c>
      <c r="J15" s="89">
        <v>822</v>
      </c>
      <c r="K15" s="89">
        <v>449</v>
      </c>
      <c r="L15" s="89">
        <v>114</v>
      </c>
      <c r="M15" s="89">
        <v>7</v>
      </c>
      <c r="N15" s="89">
        <v>14838</v>
      </c>
      <c r="O15" s="100">
        <f>+N15/$N$13</f>
        <v>0.34833438974575676</v>
      </c>
      <c r="P15" s="89"/>
      <c r="Q15" s="22"/>
      <c r="U15" s="23"/>
      <c r="V15" s="23"/>
      <c r="W15" s="23"/>
      <c r="X15" s="23"/>
      <c r="AC15" s="23"/>
    </row>
    <row r="16" spans="1:17" s="14" customFormat="1" ht="13.8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1186</v>
      </c>
      <c r="F16" s="95">
        <f t="shared" si="3"/>
        <v>4536</v>
      </c>
      <c r="G16" s="95">
        <f t="shared" si="3"/>
        <v>6628</v>
      </c>
      <c r="H16" s="95">
        <f t="shared" si="3"/>
        <v>5951</v>
      </c>
      <c r="I16" s="95">
        <f t="shared" si="3"/>
        <v>3960</v>
      </c>
      <c r="J16" s="95">
        <f t="shared" si="3"/>
        <v>2241</v>
      </c>
      <c r="K16" s="95">
        <f t="shared" si="3"/>
        <v>1154</v>
      </c>
      <c r="L16" s="95">
        <f t="shared" si="3"/>
        <v>339</v>
      </c>
      <c r="M16" s="95">
        <f t="shared" si="3"/>
        <v>28</v>
      </c>
      <c r="N16" s="95">
        <f>+N18+N17</f>
        <v>26049</v>
      </c>
      <c r="O16" s="96">
        <f>+N16/$N$16</f>
        <v>1</v>
      </c>
      <c r="P16" s="96">
        <f>+N16/$N$19</f>
        <v>0.2224812954801681</v>
      </c>
      <c r="Q16" s="22"/>
    </row>
    <row r="17" spans="1:29" s="14" customFormat="1" ht="13.8">
      <c r="A17" s="97"/>
      <c r="B17" s="51" t="s">
        <v>22</v>
      </c>
      <c r="C17" s="86">
        <v>0</v>
      </c>
      <c r="D17" s="86">
        <v>12</v>
      </c>
      <c r="E17" s="86">
        <v>578</v>
      </c>
      <c r="F17" s="86">
        <v>2651</v>
      </c>
      <c r="G17" s="86">
        <v>4494</v>
      </c>
      <c r="H17" s="86">
        <v>4157</v>
      </c>
      <c r="I17" s="86">
        <v>2696</v>
      </c>
      <c r="J17" s="86">
        <v>1483</v>
      </c>
      <c r="K17" s="86">
        <v>739</v>
      </c>
      <c r="L17" s="86">
        <v>227</v>
      </c>
      <c r="M17" s="86">
        <v>4</v>
      </c>
      <c r="N17" s="86">
        <v>17041</v>
      </c>
      <c r="O17" s="101">
        <f>+N17/$N$16</f>
        <v>0.6541901800452993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23</v>
      </c>
      <c r="C18" s="89">
        <v>0</v>
      </c>
      <c r="D18" s="89">
        <v>14</v>
      </c>
      <c r="E18" s="89">
        <v>608</v>
      </c>
      <c r="F18" s="89">
        <v>1885</v>
      </c>
      <c r="G18" s="89">
        <v>2134</v>
      </c>
      <c r="H18" s="89">
        <v>1794</v>
      </c>
      <c r="I18" s="89">
        <v>1264</v>
      </c>
      <c r="J18" s="89">
        <v>758</v>
      </c>
      <c r="K18" s="89">
        <v>415</v>
      </c>
      <c r="L18" s="89">
        <v>112</v>
      </c>
      <c r="M18" s="89">
        <v>24</v>
      </c>
      <c r="N18" s="89">
        <v>9008</v>
      </c>
      <c r="O18" s="100">
        <f>+N18/$N$16</f>
        <v>0.3458098199547008</v>
      </c>
      <c r="P18" s="89"/>
      <c r="Q18" s="22"/>
      <c r="U18" s="23"/>
      <c r="V18" s="23"/>
      <c r="W18" s="23"/>
      <c r="AC18" s="23"/>
    </row>
    <row r="19" spans="1:17" s="14" customFormat="1" ht="13.8">
      <c r="A19" s="102" t="s">
        <v>24</v>
      </c>
      <c r="B19" s="70"/>
      <c r="C19" s="95">
        <f>+C21+C20</f>
        <v>0</v>
      </c>
      <c r="D19" s="95">
        <f aca="true" t="shared" si="4" ref="D19:M19">+D21+D20</f>
        <v>328</v>
      </c>
      <c r="E19" s="95">
        <f t="shared" si="4"/>
        <v>7948</v>
      </c>
      <c r="F19" s="95">
        <f t="shared" si="4"/>
        <v>23026</v>
      </c>
      <c r="G19" s="95">
        <f t="shared" si="4"/>
        <v>29411</v>
      </c>
      <c r="H19" s="95">
        <f t="shared" si="4"/>
        <v>24884</v>
      </c>
      <c r="I19" s="95">
        <f t="shared" si="4"/>
        <v>16047</v>
      </c>
      <c r="J19" s="95">
        <f t="shared" si="4"/>
        <v>9198</v>
      </c>
      <c r="K19" s="95">
        <f t="shared" si="4"/>
        <v>4746</v>
      </c>
      <c r="L19" s="95">
        <f t="shared" si="4"/>
        <v>1431</v>
      </c>
      <c r="M19" s="95">
        <f t="shared" si="4"/>
        <v>65</v>
      </c>
      <c r="N19" s="95">
        <f>+N21+N20</f>
        <v>117084</v>
      </c>
      <c r="O19" s="96">
        <f>+N19/$N$19</f>
        <v>1</v>
      </c>
      <c r="P19" s="96">
        <f>+N19/$N$19</f>
        <v>1</v>
      </c>
      <c r="Q19" s="22"/>
    </row>
    <row r="20" spans="1:17" s="14" customFormat="1" ht="13.8">
      <c r="A20" s="103"/>
      <c r="B20" s="26" t="s">
        <v>22</v>
      </c>
      <c r="C20" s="86">
        <f>+C8+C11+C14+C17</f>
        <v>0</v>
      </c>
      <c r="D20" s="86">
        <f aca="true" t="shared" si="5" ref="D20:M21">+D8+D11+D14+D17</f>
        <v>94</v>
      </c>
      <c r="E20" s="86">
        <f t="shared" si="5"/>
        <v>3185</v>
      </c>
      <c r="F20" s="86">
        <f t="shared" si="5"/>
        <v>12606</v>
      </c>
      <c r="G20" s="86">
        <f t="shared" si="5"/>
        <v>19575</v>
      </c>
      <c r="H20" s="86">
        <f t="shared" si="5"/>
        <v>17615</v>
      </c>
      <c r="I20" s="86">
        <f t="shared" si="5"/>
        <v>11177</v>
      </c>
      <c r="J20" s="86">
        <f t="shared" si="5"/>
        <v>6238</v>
      </c>
      <c r="K20" s="86">
        <f t="shared" si="5"/>
        <v>3130</v>
      </c>
      <c r="L20" s="86">
        <f t="shared" si="5"/>
        <v>968</v>
      </c>
      <c r="M20" s="86">
        <f t="shared" si="5"/>
        <v>21</v>
      </c>
      <c r="N20" s="86">
        <f>SUM(C20:M20)</f>
        <v>74609</v>
      </c>
      <c r="O20" s="101">
        <f>+N20/$N$19</f>
        <v>0.6372262649038297</v>
      </c>
      <c r="P20" s="86"/>
      <c r="Q20" s="22"/>
    </row>
    <row r="21" spans="1:17" s="14" customFormat="1" ht="13.8">
      <c r="A21" s="99"/>
      <c r="B21" s="104" t="s">
        <v>23</v>
      </c>
      <c r="C21" s="89">
        <f>+C9+C12+C15+C18</f>
        <v>0</v>
      </c>
      <c r="D21" s="89">
        <f t="shared" si="5"/>
        <v>234</v>
      </c>
      <c r="E21" s="89">
        <f t="shared" si="5"/>
        <v>4763</v>
      </c>
      <c r="F21" s="89">
        <f t="shared" si="5"/>
        <v>10420</v>
      </c>
      <c r="G21" s="89">
        <f t="shared" si="5"/>
        <v>9836</v>
      </c>
      <c r="H21" s="89">
        <f t="shared" si="5"/>
        <v>7269</v>
      </c>
      <c r="I21" s="89">
        <f t="shared" si="5"/>
        <v>4870</v>
      </c>
      <c r="J21" s="89">
        <f t="shared" si="5"/>
        <v>2960</v>
      </c>
      <c r="K21" s="89">
        <f t="shared" si="5"/>
        <v>1616</v>
      </c>
      <c r="L21" s="89">
        <f t="shared" si="5"/>
        <v>463</v>
      </c>
      <c r="M21" s="89">
        <f t="shared" si="5"/>
        <v>44</v>
      </c>
      <c r="N21" s="89">
        <f>SUM(C21:M21)</f>
        <v>42475</v>
      </c>
      <c r="O21" s="100">
        <f>+N21/$N$19</f>
        <v>0.3627737350961703</v>
      </c>
      <c r="P21" s="89"/>
      <c r="Q21" s="22"/>
    </row>
    <row r="22" spans="1:16" s="14" customFormat="1" ht="13.8">
      <c r="A22" s="102" t="s">
        <v>18</v>
      </c>
      <c r="B22" s="105"/>
      <c r="C22" s="106">
        <f>+C19/$N$19</f>
        <v>0</v>
      </c>
      <c r="D22" s="106">
        <f aca="true" t="shared" si="6" ref="D22:N22">+D19/$N$19</f>
        <v>0.0028014075364695434</v>
      </c>
      <c r="E22" s="106">
        <f t="shared" si="6"/>
        <v>0.06788288749957296</v>
      </c>
      <c r="F22" s="106">
        <f t="shared" si="6"/>
        <v>0.19666222541081615</v>
      </c>
      <c r="G22" s="106">
        <f t="shared" si="6"/>
        <v>0.2511957227289809</v>
      </c>
      <c r="H22" s="106">
        <f t="shared" si="6"/>
        <v>0.21253117419971987</v>
      </c>
      <c r="I22" s="106">
        <f t="shared" si="6"/>
        <v>0.13705544737111816</v>
      </c>
      <c r="J22" s="106">
        <f t="shared" si="6"/>
        <v>0.0785589832940453</v>
      </c>
      <c r="K22" s="106">
        <f t="shared" si="6"/>
        <v>0.040535000512452596</v>
      </c>
      <c r="L22" s="106">
        <f t="shared" si="6"/>
        <v>0.01222199446551194</v>
      </c>
      <c r="M22" s="106">
        <f t="shared" si="6"/>
        <v>0.0005551569813125619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3.8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7" spans="6:14" ht="15">
      <c r="F27" s="59"/>
      <c r="N27" s="59"/>
    </row>
    <row r="28" spans="5:15" ht="15">
      <c r="E28" s="59"/>
      <c r="F28" s="59"/>
      <c r="N28" s="59"/>
      <c r="O28" s="59"/>
    </row>
    <row r="29" spans="5:15" ht="15">
      <c r="E29" s="59"/>
      <c r="F29" s="59"/>
      <c r="G29" s="59"/>
      <c r="H29" s="59"/>
      <c r="I29" s="59"/>
      <c r="J29" s="59"/>
      <c r="K29" s="59"/>
      <c r="N29" s="59"/>
      <c r="O29" s="59"/>
    </row>
    <row r="30" spans="4:15" ht="15">
      <c r="D30" s="59"/>
      <c r="E30" s="59"/>
      <c r="F30" s="59"/>
      <c r="G30" s="59"/>
      <c r="H30" s="59"/>
      <c r="I30" s="59"/>
      <c r="J30" s="59"/>
      <c r="K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K33" s="59"/>
      <c r="M33" s="59"/>
      <c r="N33" s="59"/>
      <c r="O33" s="59"/>
    </row>
    <row r="34" spans="4:15" ht="15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3" ht="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5" zoomScaleNormal="85" workbookViewId="0" topLeftCell="A1">
      <selection activeCell="M21" sqref="M21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5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25</v>
      </c>
      <c r="B4" s="132"/>
      <c r="C4" s="134">
        <f aca="true" t="shared" si="0" ref="C4:M4">+EOMONTH(D4,-1)</f>
        <v>44834</v>
      </c>
      <c r="D4" s="134">
        <f t="shared" si="0"/>
        <v>44865</v>
      </c>
      <c r="E4" s="134">
        <f t="shared" si="0"/>
        <v>44895</v>
      </c>
      <c r="F4" s="134">
        <f t="shared" si="0"/>
        <v>44926</v>
      </c>
      <c r="G4" s="134">
        <f t="shared" si="0"/>
        <v>44957</v>
      </c>
      <c r="H4" s="134">
        <f t="shared" si="0"/>
        <v>44985</v>
      </c>
      <c r="I4" s="134">
        <f t="shared" si="0"/>
        <v>45016</v>
      </c>
      <c r="J4" s="134">
        <f t="shared" si="0"/>
        <v>45046</v>
      </c>
      <c r="K4" s="134">
        <f t="shared" si="0"/>
        <v>45077</v>
      </c>
      <c r="L4" s="134">
        <f t="shared" si="0"/>
        <v>45107</v>
      </c>
      <c r="M4" s="134">
        <f t="shared" si="0"/>
        <v>45138</v>
      </c>
      <c r="N4" s="134">
        <f>+EOMONTH(O4,-1)</f>
        <v>45169</v>
      </c>
      <c r="O4" s="134">
        <f>+'Retiros 25%|AFP-Sexo-Edad'!A3</f>
        <v>45199</v>
      </c>
      <c r="P4" s="12" t="s">
        <v>19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46</v>
      </c>
      <c r="D6" s="82">
        <v>54</v>
      </c>
      <c r="E6" s="82">
        <v>51</v>
      </c>
      <c r="F6" s="82">
        <v>50</v>
      </c>
      <c r="G6" s="82">
        <v>23</v>
      </c>
      <c r="H6" s="82">
        <v>39</v>
      </c>
      <c r="I6" s="82">
        <v>34</v>
      </c>
      <c r="J6" s="82">
        <v>23</v>
      </c>
      <c r="K6" s="82">
        <v>52</v>
      </c>
      <c r="L6" s="82">
        <v>34</v>
      </c>
      <c r="M6" s="83">
        <v>39</v>
      </c>
      <c r="N6" s="83">
        <v>79</v>
      </c>
      <c r="O6" s="83">
        <v>64</v>
      </c>
      <c r="P6" s="69">
        <v>8109</v>
      </c>
      <c r="Q6" s="60">
        <v>0.069257968637901</v>
      </c>
      <c r="R6" s="108"/>
    </row>
    <row r="7" spans="1:18" ht="15.75" customHeight="1">
      <c r="A7" s="84"/>
      <c r="B7" s="85" t="s">
        <v>22</v>
      </c>
      <c r="C7" s="86">
        <v>16</v>
      </c>
      <c r="D7" s="86">
        <v>19</v>
      </c>
      <c r="E7" s="86">
        <v>23</v>
      </c>
      <c r="F7" s="86">
        <v>15</v>
      </c>
      <c r="G7" s="86">
        <v>10</v>
      </c>
      <c r="H7" s="86">
        <v>17</v>
      </c>
      <c r="I7" s="86">
        <v>12</v>
      </c>
      <c r="J7" s="86">
        <v>12</v>
      </c>
      <c r="K7" s="86">
        <v>20</v>
      </c>
      <c r="L7" s="86">
        <v>16</v>
      </c>
      <c r="M7" s="86">
        <v>18</v>
      </c>
      <c r="N7" s="86">
        <v>23</v>
      </c>
      <c r="O7" s="86">
        <v>24</v>
      </c>
      <c r="P7" s="72">
        <v>3612</v>
      </c>
      <c r="Q7" s="61"/>
      <c r="R7" s="108"/>
    </row>
    <row r="8" spans="1:18" ht="15.75" customHeight="1">
      <c r="A8" s="87"/>
      <c r="B8" s="88" t="s">
        <v>23</v>
      </c>
      <c r="C8" s="89">
        <v>30</v>
      </c>
      <c r="D8" s="89">
        <v>35</v>
      </c>
      <c r="E8" s="89">
        <v>28</v>
      </c>
      <c r="F8" s="89">
        <v>35</v>
      </c>
      <c r="G8" s="89">
        <v>13</v>
      </c>
      <c r="H8" s="89">
        <v>22</v>
      </c>
      <c r="I8" s="89">
        <v>22</v>
      </c>
      <c r="J8" s="89">
        <v>11</v>
      </c>
      <c r="K8" s="89">
        <v>32</v>
      </c>
      <c r="L8" s="89">
        <v>18</v>
      </c>
      <c r="M8" s="89">
        <v>21</v>
      </c>
      <c r="N8" s="89">
        <v>56</v>
      </c>
      <c r="O8" s="89">
        <v>40</v>
      </c>
      <c r="P8" s="75">
        <v>4497</v>
      </c>
      <c r="Q8" s="62"/>
      <c r="R8" s="108"/>
    </row>
    <row r="9" spans="1:18" ht="15.75" customHeight="1">
      <c r="A9" s="84" t="s">
        <v>1</v>
      </c>
      <c r="B9" s="85"/>
      <c r="C9" s="83">
        <v>112</v>
      </c>
      <c r="D9" s="83">
        <v>94</v>
      </c>
      <c r="E9" s="83">
        <v>88</v>
      </c>
      <c r="F9" s="83">
        <v>86</v>
      </c>
      <c r="G9" s="83">
        <v>75</v>
      </c>
      <c r="H9" s="83">
        <v>61</v>
      </c>
      <c r="I9" s="83">
        <v>82</v>
      </c>
      <c r="J9" s="83">
        <v>63</v>
      </c>
      <c r="K9" s="83">
        <v>73</v>
      </c>
      <c r="L9" s="83">
        <v>77</v>
      </c>
      <c r="M9" s="83">
        <v>97</v>
      </c>
      <c r="N9" s="83">
        <v>101</v>
      </c>
      <c r="O9" s="83">
        <v>111</v>
      </c>
      <c r="P9" s="69">
        <v>40329</v>
      </c>
      <c r="Q9" s="63">
        <v>0.34444501383622017</v>
      </c>
      <c r="R9" s="108"/>
    </row>
    <row r="10" spans="1:18" ht="15.75" customHeight="1">
      <c r="A10" s="84"/>
      <c r="B10" s="85" t="s">
        <v>22</v>
      </c>
      <c r="C10" s="86">
        <v>38</v>
      </c>
      <c r="D10" s="86">
        <v>24</v>
      </c>
      <c r="E10" s="86">
        <v>27</v>
      </c>
      <c r="F10" s="86">
        <v>10</v>
      </c>
      <c r="G10" s="86">
        <v>28</v>
      </c>
      <c r="H10" s="86">
        <v>26</v>
      </c>
      <c r="I10" s="86">
        <v>26</v>
      </c>
      <c r="J10" s="86">
        <v>20</v>
      </c>
      <c r="K10" s="86">
        <v>28</v>
      </c>
      <c r="L10" s="86">
        <v>32</v>
      </c>
      <c r="M10" s="86">
        <v>40</v>
      </c>
      <c r="N10" s="86">
        <v>41</v>
      </c>
      <c r="O10" s="86">
        <v>45</v>
      </c>
      <c r="P10" s="72">
        <v>26197</v>
      </c>
      <c r="Q10" s="61"/>
      <c r="R10" s="108"/>
    </row>
    <row r="11" spans="1:18" ht="15.75" customHeight="1">
      <c r="A11" s="87"/>
      <c r="B11" s="88" t="s">
        <v>23</v>
      </c>
      <c r="C11" s="89">
        <v>74</v>
      </c>
      <c r="D11" s="89">
        <v>70</v>
      </c>
      <c r="E11" s="89">
        <v>61</v>
      </c>
      <c r="F11" s="89">
        <v>76</v>
      </c>
      <c r="G11" s="89">
        <v>47</v>
      </c>
      <c r="H11" s="89">
        <v>35</v>
      </c>
      <c r="I11" s="89">
        <v>56</v>
      </c>
      <c r="J11" s="89">
        <v>43</v>
      </c>
      <c r="K11" s="89">
        <v>45</v>
      </c>
      <c r="L11" s="89">
        <v>45</v>
      </c>
      <c r="M11" s="89">
        <v>57</v>
      </c>
      <c r="N11" s="89">
        <v>60</v>
      </c>
      <c r="O11" s="89">
        <v>66</v>
      </c>
      <c r="P11" s="75">
        <v>14132</v>
      </c>
      <c r="Q11" s="62"/>
      <c r="R11" s="108"/>
    </row>
    <row r="12" spans="1:18" ht="15.75" customHeight="1">
      <c r="A12" s="84" t="s">
        <v>2</v>
      </c>
      <c r="B12" s="85"/>
      <c r="C12" s="83">
        <v>102</v>
      </c>
      <c r="D12" s="83">
        <v>102</v>
      </c>
      <c r="E12" s="83">
        <v>90</v>
      </c>
      <c r="F12" s="83">
        <v>76</v>
      </c>
      <c r="G12" s="83">
        <v>71</v>
      </c>
      <c r="H12" s="83">
        <v>55</v>
      </c>
      <c r="I12" s="83">
        <v>105</v>
      </c>
      <c r="J12" s="83">
        <v>91</v>
      </c>
      <c r="K12" s="83">
        <v>107</v>
      </c>
      <c r="L12" s="83">
        <v>87</v>
      </c>
      <c r="M12" s="83">
        <v>78</v>
      </c>
      <c r="N12" s="83">
        <v>99</v>
      </c>
      <c r="O12" s="83">
        <v>110</v>
      </c>
      <c r="P12" s="69">
        <v>42597</v>
      </c>
      <c r="Q12" s="63">
        <v>0.3638157220457108</v>
      </c>
      <c r="R12" s="108"/>
    </row>
    <row r="13" spans="1:18" ht="15.75" customHeight="1">
      <c r="A13" s="84"/>
      <c r="B13" s="85" t="s">
        <v>22</v>
      </c>
      <c r="C13" s="86">
        <v>42</v>
      </c>
      <c r="D13" s="86">
        <v>31</v>
      </c>
      <c r="E13" s="86">
        <v>23</v>
      </c>
      <c r="F13" s="86">
        <v>22</v>
      </c>
      <c r="G13" s="86">
        <v>24</v>
      </c>
      <c r="H13" s="86">
        <v>12</v>
      </c>
      <c r="I13" s="86">
        <v>32</v>
      </c>
      <c r="J13" s="86">
        <v>23</v>
      </c>
      <c r="K13" s="86">
        <v>44</v>
      </c>
      <c r="L13" s="86">
        <v>35</v>
      </c>
      <c r="M13" s="86">
        <v>29</v>
      </c>
      <c r="N13" s="86">
        <v>34</v>
      </c>
      <c r="O13" s="86">
        <v>53</v>
      </c>
      <c r="P13" s="72">
        <v>27759</v>
      </c>
      <c r="Q13" s="61"/>
      <c r="R13" s="108"/>
    </row>
    <row r="14" spans="1:18" ht="15.75" customHeight="1">
      <c r="A14" s="87"/>
      <c r="B14" s="88" t="s">
        <v>23</v>
      </c>
      <c r="C14" s="89">
        <v>60</v>
      </c>
      <c r="D14" s="89">
        <v>71</v>
      </c>
      <c r="E14" s="89">
        <v>67</v>
      </c>
      <c r="F14" s="89">
        <v>54</v>
      </c>
      <c r="G14" s="89">
        <v>47</v>
      </c>
      <c r="H14" s="89">
        <v>43</v>
      </c>
      <c r="I14" s="89">
        <v>73</v>
      </c>
      <c r="J14" s="89">
        <v>68</v>
      </c>
      <c r="K14" s="89">
        <v>63</v>
      </c>
      <c r="L14" s="89">
        <v>52</v>
      </c>
      <c r="M14" s="89">
        <v>49</v>
      </c>
      <c r="N14" s="89">
        <v>65</v>
      </c>
      <c r="O14" s="89">
        <v>57</v>
      </c>
      <c r="P14" s="75">
        <v>14838</v>
      </c>
      <c r="Q14" s="62"/>
      <c r="R14" s="108"/>
    </row>
    <row r="15" spans="1:18" ht="15.75" customHeight="1">
      <c r="A15" s="84" t="s">
        <v>3</v>
      </c>
      <c r="B15" s="85"/>
      <c r="C15" s="83">
        <v>59</v>
      </c>
      <c r="D15" s="83">
        <v>47</v>
      </c>
      <c r="E15" s="83">
        <v>56</v>
      </c>
      <c r="F15" s="83">
        <v>62</v>
      </c>
      <c r="G15" s="83">
        <v>43</v>
      </c>
      <c r="H15" s="83">
        <v>40</v>
      </c>
      <c r="I15" s="83">
        <v>50</v>
      </c>
      <c r="J15" s="83">
        <v>34</v>
      </c>
      <c r="K15" s="83">
        <v>63</v>
      </c>
      <c r="L15" s="83">
        <v>42</v>
      </c>
      <c r="M15" s="83">
        <v>48</v>
      </c>
      <c r="N15" s="83">
        <v>43</v>
      </c>
      <c r="O15" s="83">
        <v>75</v>
      </c>
      <c r="P15" s="69">
        <v>26049</v>
      </c>
      <c r="Q15" s="63">
        <v>0.2224812954801681</v>
      </c>
      <c r="R15" s="108"/>
    </row>
    <row r="16" spans="1:18" ht="15.75" customHeight="1">
      <c r="A16" s="84"/>
      <c r="B16" s="85" t="s">
        <v>22</v>
      </c>
      <c r="C16" s="86">
        <v>12</v>
      </c>
      <c r="D16" s="86">
        <v>9</v>
      </c>
      <c r="E16" s="86">
        <v>12</v>
      </c>
      <c r="F16" s="86">
        <v>19</v>
      </c>
      <c r="G16" s="86">
        <v>18</v>
      </c>
      <c r="H16" s="86">
        <v>16</v>
      </c>
      <c r="I16" s="86">
        <v>18</v>
      </c>
      <c r="J16" s="86">
        <v>8</v>
      </c>
      <c r="K16" s="86">
        <v>17</v>
      </c>
      <c r="L16" s="86">
        <v>11</v>
      </c>
      <c r="M16" s="86">
        <v>23</v>
      </c>
      <c r="N16" s="86">
        <v>22</v>
      </c>
      <c r="O16" s="86">
        <v>37</v>
      </c>
      <c r="P16" s="72">
        <v>17041</v>
      </c>
      <c r="Q16" s="61"/>
      <c r="R16" s="108"/>
    </row>
    <row r="17" spans="1:18" ht="15.75" customHeight="1">
      <c r="A17" s="84"/>
      <c r="B17" s="88" t="s">
        <v>23</v>
      </c>
      <c r="C17" s="90">
        <v>47</v>
      </c>
      <c r="D17" s="90">
        <v>38</v>
      </c>
      <c r="E17" s="90">
        <v>44</v>
      </c>
      <c r="F17" s="90">
        <v>43</v>
      </c>
      <c r="G17" s="90">
        <v>25</v>
      </c>
      <c r="H17" s="90">
        <v>24</v>
      </c>
      <c r="I17" s="90">
        <v>32</v>
      </c>
      <c r="J17" s="90">
        <v>26</v>
      </c>
      <c r="K17" s="90">
        <v>46</v>
      </c>
      <c r="L17" s="90">
        <v>31</v>
      </c>
      <c r="M17" s="90">
        <v>25</v>
      </c>
      <c r="N17" s="90">
        <v>21</v>
      </c>
      <c r="O17" s="90">
        <v>38</v>
      </c>
      <c r="P17" s="76">
        <v>9008</v>
      </c>
      <c r="Q17" s="64"/>
      <c r="R17" s="108"/>
    </row>
    <row r="18" spans="1:18" ht="15.75" customHeight="1">
      <c r="A18" s="80" t="s">
        <v>24</v>
      </c>
      <c r="B18" s="81"/>
      <c r="C18" s="82">
        <v>319</v>
      </c>
      <c r="D18" s="82">
        <v>297</v>
      </c>
      <c r="E18" s="82">
        <v>285</v>
      </c>
      <c r="F18" s="82">
        <v>274</v>
      </c>
      <c r="G18" s="82">
        <v>212</v>
      </c>
      <c r="H18" s="82">
        <v>195</v>
      </c>
      <c r="I18" s="82">
        <v>271</v>
      </c>
      <c r="J18" s="82">
        <v>211</v>
      </c>
      <c r="K18" s="82">
        <v>295</v>
      </c>
      <c r="L18" s="82">
        <v>240</v>
      </c>
      <c r="M18" s="83">
        <v>262</v>
      </c>
      <c r="N18" s="83">
        <v>322</v>
      </c>
      <c r="O18" s="83">
        <v>360</v>
      </c>
      <c r="P18" s="69">
        <v>117084</v>
      </c>
      <c r="Q18" s="63">
        <v>1</v>
      </c>
      <c r="R18" s="108"/>
    </row>
    <row r="19" spans="1:18" ht="15.75" customHeight="1">
      <c r="A19" s="84"/>
      <c r="B19" s="85" t="s">
        <v>22</v>
      </c>
      <c r="C19" s="86">
        <v>108</v>
      </c>
      <c r="D19" s="86">
        <v>83</v>
      </c>
      <c r="E19" s="86">
        <v>85</v>
      </c>
      <c r="F19" s="86">
        <v>66</v>
      </c>
      <c r="G19" s="86">
        <v>80</v>
      </c>
      <c r="H19" s="86">
        <v>71</v>
      </c>
      <c r="I19" s="86">
        <v>88</v>
      </c>
      <c r="J19" s="86">
        <v>63</v>
      </c>
      <c r="K19" s="86">
        <v>109</v>
      </c>
      <c r="L19" s="86">
        <v>94</v>
      </c>
      <c r="M19" s="86">
        <v>110</v>
      </c>
      <c r="N19" s="86">
        <v>120</v>
      </c>
      <c r="O19" s="86">
        <v>159</v>
      </c>
      <c r="P19" s="72">
        <v>74609</v>
      </c>
      <c r="Q19" s="63">
        <v>0.6372262649038297</v>
      </c>
      <c r="R19" s="108"/>
    </row>
    <row r="20" spans="1:18" ht="15.75" customHeight="1" thickBot="1">
      <c r="A20" s="91"/>
      <c r="B20" s="92" t="s">
        <v>23</v>
      </c>
      <c r="C20" s="93">
        <v>211</v>
      </c>
      <c r="D20" s="93">
        <v>214</v>
      </c>
      <c r="E20" s="93">
        <v>200</v>
      </c>
      <c r="F20" s="93">
        <v>208</v>
      </c>
      <c r="G20" s="93">
        <v>132</v>
      </c>
      <c r="H20" s="93">
        <v>124</v>
      </c>
      <c r="I20" s="93">
        <v>183</v>
      </c>
      <c r="J20" s="93">
        <v>148</v>
      </c>
      <c r="K20" s="93">
        <v>186</v>
      </c>
      <c r="L20" s="93">
        <v>146</v>
      </c>
      <c r="M20" s="93">
        <v>152</v>
      </c>
      <c r="N20" s="93">
        <v>202</v>
      </c>
      <c r="O20" s="93">
        <v>201</v>
      </c>
      <c r="P20" s="79">
        <v>42475</v>
      </c>
      <c r="Q20" s="65">
        <v>0.3627737350961703</v>
      </c>
      <c r="R20" s="108"/>
    </row>
    <row r="21" spans="1:17" ht="13.8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3.8">
      <c r="A24" s="66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5" zoomScaleNormal="85" workbookViewId="0" topLeftCell="A1">
      <selection activeCell="I17" sqref="I17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25</v>
      </c>
      <c r="B5" s="140"/>
      <c r="C5" s="134">
        <f aca="true" t="shared" si="0" ref="C5:M5">+EOMONTH(D5,-1)</f>
        <v>44834</v>
      </c>
      <c r="D5" s="134">
        <f t="shared" si="0"/>
        <v>44865</v>
      </c>
      <c r="E5" s="134">
        <f t="shared" si="0"/>
        <v>44895</v>
      </c>
      <c r="F5" s="134">
        <f t="shared" si="0"/>
        <v>44926</v>
      </c>
      <c r="G5" s="134">
        <f t="shared" si="0"/>
        <v>44957</v>
      </c>
      <c r="H5" s="134">
        <f t="shared" si="0"/>
        <v>44985</v>
      </c>
      <c r="I5" s="134">
        <f t="shared" si="0"/>
        <v>45016</v>
      </c>
      <c r="J5" s="134">
        <f t="shared" si="0"/>
        <v>45046</v>
      </c>
      <c r="K5" s="134">
        <f t="shared" si="0"/>
        <v>45077</v>
      </c>
      <c r="L5" s="134">
        <f t="shared" si="0"/>
        <v>45107</v>
      </c>
      <c r="M5" s="134">
        <f t="shared" si="0"/>
        <v>45138</v>
      </c>
      <c r="N5" s="134">
        <f>+EOMONTH(O5,-1)</f>
        <v>45169</v>
      </c>
      <c r="O5" s="134">
        <f>+'Retiros 25%|AFP-Sexo-Edad'!A3</f>
        <v>45199</v>
      </c>
      <c r="P5" s="124" t="s">
        <v>19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1.5607145</v>
      </c>
      <c r="D7" s="109">
        <v>1.4650673</v>
      </c>
      <c r="E7" s="109">
        <v>1.5249941</v>
      </c>
      <c r="F7" s="109">
        <v>1.5330442</v>
      </c>
      <c r="G7" s="109">
        <v>0.9169769</v>
      </c>
      <c r="H7" s="109">
        <v>0.9789577999999999</v>
      </c>
      <c r="I7" s="109">
        <v>0.8524136</v>
      </c>
      <c r="J7" s="109">
        <v>0.7634455</v>
      </c>
      <c r="K7" s="109">
        <v>1.5491614999999999</v>
      </c>
      <c r="L7" s="109">
        <v>0.8176821000000001</v>
      </c>
      <c r="M7" s="115">
        <v>1.3665248</v>
      </c>
      <c r="N7" s="115">
        <v>2.5201246</v>
      </c>
      <c r="O7" s="110">
        <v>2.723826</v>
      </c>
      <c r="P7" s="119">
        <v>222.5317177999999</v>
      </c>
      <c r="Q7" s="60">
        <v>0.06376642833406691</v>
      </c>
      <c r="R7" s="22"/>
    </row>
    <row r="8" spans="1:18" s="14" customFormat="1" ht="15.75" customHeight="1">
      <c r="A8" s="70"/>
      <c r="B8" s="71" t="s">
        <v>22</v>
      </c>
      <c r="C8" s="111">
        <v>0.7593038</v>
      </c>
      <c r="D8" s="111">
        <v>0.4794818</v>
      </c>
      <c r="E8" s="112">
        <v>0.708349</v>
      </c>
      <c r="F8" s="112">
        <v>0.4803732</v>
      </c>
      <c r="G8" s="112">
        <v>0.4461505</v>
      </c>
      <c r="H8" s="112">
        <v>0.5119653</v>
      </c>
      <c r="I8" s="112">
        <v>0.3179634</v>
      </c>
      <c r="J8" s="112">
        <v>0.5036779</v>
      </c>
      <c r="K8" s="112">
        <v>0.770938</v>
      </c>
      <c r="L8" s="112">
        <v>0.3905673</v>
      </c>
      <c r="M8" s="112">
        <v>0.6331211</v>
      </c>
      <c r="N8" s="112">
        <v>0.8337396</v>
      </c>
      <c r="O8" s="112">
        <v>1.127245</v>
      </c>
      <c r="P8" s="120">
        <v>134.36423109999998</v>
      </c>
      <c r="Q8" s="61"/>
      <c r="R8" s="22"/>
    </row>
    <row r="9" spans="1:18" s="14" customFormat="1" ht="15.75" customHeight="1">
      <c r="A9" s="73"/>
      <c r="B9" s="74" t="s">
        <v>23</v>
      </c>
      <c r="C9" s="113">
        <v>0.8014107</v>
      </c>
      <c r="D9" s="113">
        <v>0.9855855</v>
      </c>
      <c r="E9" s="113">
        <v>0.8166451</v>
      </c>
      <c r="F9" s="113">
        <v>1.052671</v>
      </c>
      <c r="G9" s="113">
        <v>0.4708264</v>
      </c>
      <c r="H9" s="113">
        <v>0.4669925</v>
      </c>
      <c r="I9" s="113">
        <v>0.5344502</v>
      </c>
      <c r="J9" s="113">
        <v>0.2597676</v>
      </c>
      <c r="K9" s="114">
        <v>0.7782235</v>
      </c>
      <c r="L9" s="114">
        <v>0.4271148</v>
      </c>
      <c r="M9" s="114">
        <v>0.7334037</v>
      </c>
      <c r="N9" s="114">
        <v>1.686385</v>
      </c>
      <c r="O9" s="114">
        <v>1.596581</v>
      </c>
      <c r="P9" s="121">
        <v>88.16748670000001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3.3424449999999997</v>
      </c>
      <c r="D10" s="115">
        <v>2.7965997</v>
      </c>
      <c r="E10" s="115">
        <v>2.9208184</v>
      </c>
      <c r="F10" s="115">
        <v>2.5283031</v>
      </c>
      <c r="G10" s="115">
        <v>2.3153437</v>
      </c>
      <c r="H10" s="115">
        <v>1.8590651999999999</v>
      </c>
      <c r="I10" s="115">
        <v>2.6344952</v>
      </c>
      <c r="J10" s="115">
        <v>2.618018</v>
      </c>
      <c r="K10" s="115">
        <v>2.406374</v>
      </c>
      <c r="L10" s="115">
        <v>2.0462819000000003</v>
      </c>
      <c r="M10" s="115">
        <v>3.164793</v>
      </c>
      <c r="N10" s="115">
        <v>3.093089</v>
      </c>
      <c r="O10" s="115">
        <v>3.304013</v>
      </c>
      <c r="P10" s="119">
        <v>1183.6803573</v>
      </c>
      <c r="Q10" s="63">
        <v>0.33918341807818103</v>
      </c>
      <c r="R10" s="22"/>
    </row>
    <row r="11" spans="1:18" s="14" customFormat="1" ht="15.75" customHeight="1">
      <c r="A11" s="70"/>
      <c r="B11" s="71" t="s">
        <v>22</v>
      </c>
      <c r="C11" s="111">
        <v>1.203171</v>
      </c>
      <c r="D11" s="111">
        <v>0.8313347</v>
      </c>
      <c r="E11" s="111">
        <v>0.8154644</v>
      </c>
      <c r="F11" s="111">
        <v>0.2214701</v>
      </c>
      <c r="G11" s="111">
        <v>0.6848647</v>
      </c>
      <c r="H11" s="111">
        <v>0.9205536</v>
      </c>
      <c r="I11" s="111">
        <v>0.9628852</v>
      </c>
      <c r="J11" s="111">
        <v>1.304826</v>
      </c>
      <c r="K11" s="111">
        <v>1.028465</v>
      </c>
      <c r="L11" s="111">
        <v>0.8488749</v>
      </c>
      <c r="M11" s="111">
        <v>1.409938</v>
      </c>
      <c r="N11" s="111">
        <v>1.31967</v>
      </c>
      <c r="O11" s="111">
        <v>1.174433</v>
      </c>
      <c r="P11" s="120">
        <v>840.7944412999999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2.139274</v>
      </c>
      <c r="D12" s="113">
        <v>1.965265</v>
      </c>
      <c r="E12" s="113">
        <v>2.105354</v>
      </c>
      <c r="F12" s="113">
        <v>2.306833</v>
      </c>
      <c r="G12" s="113">
        <v>1.630479</v>
      </c>
      <c r="H12" s="113">
        <v>0.9385116</v>
      </c>
      <c r="I12" s="113">
        <v>1.67161</v>
      </c>
      <c r="J12" s="113">
        <v>1.313192</v>
      </c>
      <c r="K12" s="113">
        <v>1.377909</v>
      </c>
      <c r="L12" s="113">
        <v>1.197407</v>
      </c>
      <c r="M12" s="113">
        <v>1.754855</v>
      </c>
      <c r="N12" s="113">
        <v>1.773419</v>
      </c>
      <c r="O12" s="113">
        <v>2.12958</v>
      </c>
      <c r="P12" s="121">
        <v>342.8859159999999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2.883407</v>
      </c>
      <c r="D13" s="115">
        <v>2.5170128</v>
      </c>
      <c r="E13" s="115">
        <v>2.2269525</v>
      </c>
      <c r="F13" s="115">
        <v>2.1221434</v>
      </c>
      <c r="G13" s="115">
        <v>2.1083895</v>
      </c>
      <c r="H13" s="115">
        <v>1.614487</v>
      </c>
      <c r="I13" s="115">
        <v>2.6555999999999997</v>
      </c>
      <c r="J13" s="115">
        <v>2.5388329</v>
      </c>
      <c r="K13" s="115">
        <v>2.76639</v>
      </c>
      <c r="L13" s="115">
        <v>2.549952</v>
      </c>
      <c r="M13" s="115">
        <v>2.0803773000000003</v>
      </c>
      <c r="N13" s="115">
        <v>2.4498401</v>
      </c>
      <c r="O13" s="115">
        <v>2.6287692</v>
      </c>
      <c r="P13" s="119">
        <v>1274.1477233000003</v>
      </c>
      <c r="Q13" s="63">
        <v>0.3651068274134539</v>
      </c>
      <c r="R13" s="22"/>
    </row>
    <row r="14" spans="1:18" s="14" customFormat="1" ht="15.75" customHeight="1">
      <c r="A14" s="70"/>
      <c r="B14" s="71" t="s">
        <v>22</v>
      </c>
      <c r="C14" s="111">
        <v>1.356115</v>
      </c>
      <c r="D14" s="111">
        <v>0.8940508</v>
      </c>
      <c r="E14" s="111">
        <v>0.8633335</v>
      </c>
      <c r="F14" s="111">
        <v>0.7392844</v>
      </c>
      <c r="G14" s="111">
        <v>0.8446085</v>
      </c>
      <c r="H14" s="111">
        <v>0.351884</v>
      </c>
      <c r="I14" s="111">
        <v>1.159344</v>
      </c>
      <c r="J14" s="111">
        <v>0.9513179</v>
      </c>
      <c r="K14" s="111">
        <v>1.333799</v>
      </c>
      <c r="L14" s="111">
        <v>1.341154</v>
      </c>
      <c r="M14" s="111">
        <v>0.8796013</v>
      </c>
      <c r="N14" s="111">
        <v>0.7572591</v>
      </c>
      <c r="O14" s="111">
        <v>1.651254</v>
      </c>
      <c r="P14" s="120">
        <v>943.0010008999998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1.527292</v>
      </c>
      <c r="D15" s="113">
        <v>1.622962</v>
      </c>
      <c r="E15" s="113">
        <v>1.363619</v>
      </c>
      <c r="F15" s="113">
        <v>1.382859</v>
      </c>
      <c r="G15" s="113">
        <v>1.263781</v>
      </c>
      <c r="H15" s="113">
        <v>1.262603</v>
      </c>
      <c r="I15" s="113">
        <v>1.496256</v>
      </c>
      <c r="J15" s="113">
        <v>1.587515</v>
      </c>
      <c r="K15" s="114">
        <v>1.432591</v>
      </c>
      <c r="L15" s="114">
        <v>1.208798</v>
      </c>
      <c r="M15" s="114">
        <v>1.200776</v>
      </c>
      <c r="N15" s="114">
        <v>1.692581</v>
      </c>
      <c r="O15" s="114">
        <v>0.9775152</v>
      </c>
      <c r="P15" s="121">
        <v>331.1467224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1.9742064000000001</v>
      </c>
      <c r="D16" s="115">
        <v>1.9396399</v>
      </c>
      <c r="E16" s="115">
        <v>1.9049620000000003</v>
      </c>
      <c r="F16" s="115">
        <v>1.8158571000000001</v>
      </c>
      <c r="G16" s="115">
        <v>1.5581295</v>
      </c>
      <c r="H16" s="115">
        <v>1.7531279</v>
      </c>
      <c r="I16" s="115">
        <v>1.5832941999999999</v>
      </c>
      <c r="J16" s="115">
        <v>1.1358583</v>
      </c>
      <c r="K16" s="110">
        <v>1.9953283000000002</v>
      </c>
      <c r="L16" s="110">
        <v>1.4304252</v>
      </c>
      <c r="M16" s="110">
        <v>1.7452797</v>
      </c>
      <c r="N16" s="110">
        <v>1.2285165</v>
      </c>
      <c r="O16" s="110">
        <v>2.4975680000000002</v>
      </c>
      <c r="P16" s="119">
        <v>809.4344964</v>
      </c>
      <c r="Q16" s="63">
        <v>0.23194332617429766</v>
      </c>
      <c r="R16" s="22"/>
    </row>
    <row r="17" spans="1:18" s="14" customFormat="1" ht="15.75" customHeight="1">
      <c r="A17" s="70"/>
      <c r="B17" s="71" t="s">
        <v>22</v>
      </c>
      <c r="C17" s="111">
        <v>0.3873674</v>
      </c>
      <c r="D17" s="111">
        <v>0.4984069</v>
      </c>
      <c r="E17" s="111">
        <v>0.579254</v>
      </c>
      <c r="F17" s="111">
        <v>0.6843951</v>
      </c>
      <c r="G17" s="111">
        <v>0.6797321</v>
      </c>
      <c r="H17" s="111">
        <v>0.8207587</v>
      </c>
      <c r="I17" s="111">
        <v>0.5180942</v>
      </c>
      <c r="J17" s="111">
        <v>0.3128294</v>
      </c>
      <c r="K17" s="112">
        <v>0.7219843</v>
      </c>
      <c r="L17" s="112">
        <v>0.4422038</v>
      </c>
      <c r="M17" s="112">
        <v>1.04795</v>
      </c>
      <c r="N17" s="112">
        <v>0.843593</v>
      </c>
      <c r="O17" s="112">
        <v>1.295785</v>
      </c>
      <c r="P17" s="120">
        <v>583.2753023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1.586839</v>
      </c>
      <c r="D18" s="116">
        <v>1.441233</v>
      </c>
      <c r="E18" s="116">
        <v>1.325708</v>
      </c>
      <c r="F18" s="116">
        <v>1.131462</v>
      </c>
      <c r="G18" s="116">
        <v>0.8783974</v>
      </c>
      <c r="H18" s="116">
        <v>0.9323692</v>
      </c>
      <c r="I18" s="116">
        <v>1.0652</v>
      </c>
      <c r="J18" s="116">
        <v>0.8230289</v>
      </c>
      <c r="K18" s="117">
        <v>1.273344</v>
      </c>
      <c r="L18" s="117">
        <v>0.9882214</v>
      </c>
      <c r="M18" s="117">
        <v>0.6973297</v>
      </c>
      <c r="N18" s="117">
        <v>0.3849235</v>
      </c>
      <c r="O18" s="117">
        <v>1.201783</v>
      </c>
      <c r="P18" s="122">
        <v>226.1591941000001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9.7607729</v>
      </c>
      <c r="D19" s="109">
        <v>8.718319699999999</v>
      </c>
      <c r="E19" s="109">
        <v>8.577727000000001</v>
      </c>
      <c r="F19" s="109">
        <v>7.999347800000001</v>
      </c>
      <c r="G19" s="109">
        <v>6.8988396</v>
      </c>
      <c r="H19" s="109">
        <v>6.205637899999999</v>
      </c>
      <c r="I19" s="109">
        <v>7.725803</v>
      </c>
      <c r="J19" s="109">
        <v>7.0561547</v>
      </c>
      <c r="K19" s="109">
        <v>8.7172538</v>
      </c>
      <c r="L19" s="109">
        <v>6.844341200000001</v>
      </c>
      <c r="M19" s="115">
        <v>8.3569748</v>
      </c>
      <c r="N19" s="115">
        <v>9.291570199999999</v>
      </c>
      <c r="O19" s="115">
        <v>11.154176199999998</v>
      </c>
      <c r="P19" s="119">
        <v>3489.794294800002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3.7059572</v>
      </c>
      <c r="D20" s="111">
        <v>2.7032742</v>
      </c>
      <c r="E20" s="111">
        <v>2.9664009</v>
      </c>
      <c r="F20" s="111">
        <v>2.1255228</v>
      </c>
      <c r="G20" s="111">
        <v>2.6553557999999997</v>
      </c>
      <c r="H20" s="111">
        <v>2.6051615999999997</v>
      </c>
      <c r="I20" s="111">
        <v>2.9582867999999998</v>
      </c>
      <c r="J20" s="111">
        <v>3.0726512</v>
      </c>
      <c r="K20" s="111">
        <v>3.8551862999999997</v>
      </c>
      <c r="L20" s="111">
        <v>3.0228</v>
      </c>
      <c r="M20" s="111">
        <v>3.9706104</v>
      </c>
      <c r="N20" s="111">
        <v>3.7542617</v>
      </c>
      <c r="O20" s="111">
        <v>5.248716999999999</v>
      </c>
      <c r="P20" s="120">
        <v>2501.4349756000015</v>
      </c>
      <c r="Q20" s="63">
        <v>0.7167857943166697</v>
      </c>
      <c r="R20" s="22"/>
    </row>
    <row r="21" spans="1:18" s="14" customFormat="1" ht="15.75" customHeight="1" thickBot="1">
      <c r="A21" s="77"/>
      <c r="B21" s="78" t="s">
        <v>23</v>
      </c>
      <c r="C21" s="118">
        <v>6.0548157</v>
      </c>
      <c r="D21" s="118">
        <v>6.015045499999999</v>
      </c>
      <c r="E21" s="118">
        <v>5.611326100000001</v>
      </c>
      <c r="F21" s="118">
        <v>5.873825</v>
      </c>
      <c r="G21" s="118">
        <v>4.2434838</v>
      </c>
      <c r="H21" s="118">
        <v>3.6004763</v>
      </c>
      <c r="I21" s="118">
        <v>4.7675162</v>
      </c>
      <c r="J21" s="118">
        <v>3.9835034999999994</v>
      </c>
      <c r="K21" s="118">
        <v>4.8620675</v>
      </c>
      <c r="L21" s="118">
        <v>3.8215412</v>
      </c>
      <c r="M21" s="118">
        <v>4.386364400000001</v>
      </c>
      <c r="N21" s="118">
        <v>5.5373085</v>
      </c>
      <c r="O21" s="118">
        <v>5.9054592</v>
      </c>
      <c r="P21" s="123">
        <v>988.3593192000003</v>
      </c>
      <c r="Q21" s="65">
        <v>0.2832142056833303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3.8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3.8">
      <c r="A25" s="66" t="str">
        <f>+'Retiros25%| Evol Num'!A24</f>
        <v>Información actualizada a setiembre de 2023.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2023-10-27T21:25:33Z</dcterms:modified>
  <cp:category/>
  <cp:version/>
  <cp:contentType/>
  <cp:contentStatus/>
</cp:coreProperties>
</file>