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activeTab="0"/>
  </bookViews>
  <sheets>
    <sheet name="Índice" sheetId="9" r:id="rId1"/>
    <sheet name="Retiros 25%|AFP-Sexo-Edad" sheetId="7" r:id="rId2"/>
    <sheet name="Retiros25%| Evol Num" sheetId="6" r:id="rId3"/>
    <sheet name="Retiros25%| Monto" sheetId="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'[2]PAG19'!$J$3:$P$39</definedName>
    <definedName name="__1_">#REF!</definedName>
    <definedName name="__bol52">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_xlnm.Print_Area" localSheetId="1">'Retiros 25%|AFP-Sexo-Edad'!$A$2:$P$27</definedName>
    <definedName name="_xlnm.Print_Area" localSheetId="2">'Retiros25%| Evol Num'!$A$2:$Q$23</definedName>
    <definedName name="_xlnm.Print_Area" localSheetId="3">'Retiros25%| Monto'!$A$2:$R$24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#REF!</definedName>
    <definedName name="CARTERA_ADMINISTRADA_SPP">'[8]Intru'!$A$247:$IV$247</definedName>
    <definedName name="Cartera_AFP">'[10]Montos Set'!$A$1:$K$80</definedName>
    <definedName name="Cartera_SemActual">#REF!</definedName>
    <definedName name="Cartera_SemAnterior">#REF!</definedName>
    <definedName name="CartxInstru">'[11]Intru'!$A$5:$IV$353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#REF!</definedName>
    <definedName name="cuado6">#REF!</definedName>
    <definedName name="cuadro">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'[17]CD3'!$Q$53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'[17]CD 1-2'!$I$5</definedName>
    <definedName name="Inicio_3">'[17]CD3'!$D$9</definedName>
    <definedName name="Inicio_4">'[17]CD4'!$D$9</definedName>
    <definedName name="Inicio_a">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'[8]Intru'!$E$5:$IV$7</definedName>
    <definedName name="mICHI">#REF!</definedName>
    <definedName name="Minsur_S.A.">'[8]Concen'!$C$9:$IV$9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#REF!</definedName>
    <definedName name="svs">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#REF!</definedName>
    <definedName name="Unión_de_Cerv._Peruanas_Backus_y_Johnston_S.A.A.">'[8]Concen'!$C$20:$IV$20</definedName>
    <definedName name="UNIÓN_VIDA">'[8]Intru'!$A$155:$IV$155</definedName>
    <definedName name="unionvida">#REF!</definedName>
    <definedName name="uno">#REF!</definedName>
    <definedName name="UV">'[17]CD3'!$M$9</definedName>
    <definedName name="Valor_Cuota1">'[28]Valor Cuota'!$A$3:$IV$7</definedName>
    <definedName name="Valor_Cuota2">'[28]Valor Cuota'!$A$11:$IV$16</definedName>
    <definedName name="Valor_cuota3">'[28]Valor Cuota'!$A$19:$IV$24</definedName>
    <definedName name="VC_Rentab">'[29]CD 1-2'!$A$1:$S$27</definedName>
    <definedName name="zssdd">#REF!</definedName>
  </definedNames>
  <calcPr calcId="162913"/>
</workbook>
</file>

<file path=xl/sharedStrings.xml><?xml version="1.0" encoding="utf-8"?>
<sst xmlns="http://schemas.openxmlformats.org/spreadsheetml/2006/main" count="95" uniqueCount="45">
  <si>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</si>
  <si>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</si>
  <si>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</si>
  <si>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</si>
  <si>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</si>
  <si>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</si>
  <si>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</si>
  <si>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</si>
  <si>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</si>
  <si>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</si>
  <si>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</si>
  <si>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</si>
  <si>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</si>
  <si>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</si>
  <si>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</si>
  <si>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</si>
  <si>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</si>
  <si>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AFP (%)</t>
  </si>
  <si>
    <t>Rango de Edad (%)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</si>
  <si>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</si>
  <si>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</si>
  <si>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</si>
  <si>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</si>
  <si>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</si>
  <si>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</si>
  <si>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</si>
  <si>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</si>
  <si>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</si>
  <si>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</si>
  <si>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</si>
  <si>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</si>
  <si>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</si>
  <si>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</si>
  <si>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</si>
  <si>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</si>
  <si>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</si>
  <si>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</si>
  <si>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</si>
  <si>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</si>
  <si>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Rango de Edad</t>
  </si>
  <si>
    <t>(2) La distribución de afiliados por rango de edad se realizó sobre la base de su edad a la fecha en la cuál se aprobó el retiro.</t>
  </si>
  <si>
    <t>Número de Afiliados que Retiraron hasta el 25% de su Cuenta Individual de Capitalización para la compra de Primer Inmueble según según AFP, Finalidad y Rango de Edad</t>
  </si>
  <si>
    <t>Información actualizada a diciembre de 2023.</t>
  </si>
  <si>
    <t>Part.</t>
  </si>
  <si>
    <t xml:space="preserve">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</si>
</sst>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&quot;S/.&quot;* #,##0.00_-;\-&quot;S/.&quot;* #,##0.00_-;_-&quot;S/.&quot;* &quot;-&quot;??_-;_-@_-"/>
    <numFmt numFmtId="167" formatCode="0.00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0.0%"/>
    <numFmt numFmtId="172" formatCode="mmm\-yyyy"/>
    <numFmt numFmtId="173" formatCode="\$#.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-* #,##0.00\ _€_-;\-* #,##0.00\ _€_-;_-* &quot;-&quot;??\ _€_-;_-@_-"/>
    <numFmt numFmtId="179" formatCode="#,##0.00\ &quot;€&quot;;[Red]\-#,##0.00\ &quot;€&quot;"/>
    <numFmt numFmtId="180" formatCode="&quot;S/.&quot;\ #,##0.00_);[Red]\(&quot;S/.&quot;\ #,##0.00\)"/>
    <numFmt numFmtId="181" formatCode="&quot;€&quot;\ #,##0.00_);[Red]\(&quot;€&quot;\ #,##0.00\)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_-\ #\ ##0.0_-;\-#\ ##0.0"/>
    <numFmt numFmtId="189" formatCode="#\ ###\ ###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  <family val="2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  <font>
      <b/>
      <sz val="8.5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hair"/>
    </border>
    <border>
      <left/>
      <right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medium"/>
      <bottom/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21" fillId="0" borderId="0">
      <alignment/>
      <protection locked="0"/>
    </xf>
    <xf numFmtId="173" fontId="21" fillId="0" borderId="0">
      <alignment/>
      <protection locked="0"/>
    </xf>
    <xf numFmtId="42" fontId="1" fillId="0" borderId="0" applyFont="0" applyFill="0" applyBorder="0" applyAlignment="0" applyProtection="0"/>
    <xf numFmtId="4" fontId="21" fillId="0" borderId="0">
      <alignment/>
      <protection locked="0"/>
    </xf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9" borderId="0" applyNumberFormat="0" applyBorder="0" applyAlignment="0" applyProtection="0"/>
    <xf numFmtId="0" fontId="0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15" fillId="16" borderId="0" applyNumberFormat="0" applyBorder="0" applyAlignment="0" applyProtection="0"/>
    <xf numFmtId="0" fontId="43" fillId="11" borderId="0" applyNumberFormat="0" applyBorder="0" applyAlignment="0" applyProtection="0"/>
    <xf numFmtId="0" fontId="15" fillId="5" borderId="0" applyNumberFormat="0" applyBorder="0" applyAlignment="0" applyProtection="0"/>
    <xf numFmtId="0" fontId="43" fillId="17" borderId="0" applyNumberFormat="0" applyBorder="0" applyAlignment="0" applyProtection="0"/>
    <xf numFmtId="0" fontId="15" fillId="13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4" borderId="0" applyNumberFormat="0" applyBorder="0" applyAlignment="0" applyProtection="0"/>
    <xf numFmtId="0" fontId="15" fillId="19" borderId="0" applyNumberFormat="0" applyBorder="0" applyAlignment="0" applyProtection="0"/>
    <xf numFmtId="0" fontId="43" fillId="11" borderId="0" applyNumberFormat="0" applyBorder="0" applyAlignment="0" applyProtection="0"/>
    <xf numFmtId="0" fontId="15" fillId="20" borderId="0" applyNumberFormat="0" applyBorder="0" applyAlignment="0" applyProtection="0"/>
    <xf numFmtId="0" fontId="43" fillId="5" borderId="0" applyNumberFormat="0" applyBorder="0" applyAlignment="0" applyProtection="0"/>
    <xf numFmtId="0" fontId="16" fillId="6" borderId="0" applyNumberFormat="0" applyBorder="0" applyAlignment="0" applyProtection="0"/>
    <xf numFmtId="0" fontId="4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45" fillId="22" borderId="2" applyNumberFormat="0" applyAlignment="0" applyProtection="0"/>
    <xf numFmtId="0" fontId="4" fillId="0" borderId="0">
      <alignment/>
      <protection/>
    </xf>
    <xf numFmtId="0" fontId="46" fillId="23" borderId="3" applyNumberFormat="0" applyAlignment="0" applyProtection="0"/>
    <xf numFmtId="0" fontId="20" fillId="0" borderId="4" applyNumberFormat="0" applyFill="0" applyAlignment="0" applyProtection="0"/>
    <xf numFmtId="0" fontId="47" fillId="0" borderId="5" applyNumberFormat="0" applyFill="0" applyAlignment="0" applyProtection="0"/>
    <xf numFmtId="0" fontId="21" fillId="0" borderId="0">
      <alignment/>
      <protection locked="0"/>
    </xf>
    <xf numFmtId="0" fontId="4" fillId="0" borderId="6">
      <alignment/>
      <protection/>
    </xf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43" fillId="17" borderId="0" applyNumberFormat="0" applyBorder="0" applyAlignment="0" applyProtection="0"/>
    <xf numFmtId="0" fontId="15" fillId="27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5" fillId="17" borderId="0" applyNumberFormat="0" applyBorder="0" applyAlignment="0" applyProtection="0"/>
    <xf numFmtId="0" fontId="43" fillId="26" borderId="0" applyNumberFormat="0" applyBorder="0" applyAlignment="0" applyProtection="0"/>
    <xf numFmtId="0" fontId="23" fillId="9" borderId="1" applyNumberFormat="0" applyAlignment="0" applyProtection="0"/>
    <xf numFmtId="0" fontId="49" fillId="14" borderId="2" applyNumberFormat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7" fontId="21" fillId="0" borderId="0">
      <alignment/>
      <protection locked="0"/>
    </xf>
    <xf numFmtId="177" fontId="21" fillId="0" borderId="0">
      <alignment/>
      <protection locked="0"/>
    </xf>
    <xf numFmtId="0" fontId="29" fillId="0" borderId="0" applyNumberForma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0" fillId="0" borderId="0">
      <alignment/>
      <protection locked="0"/>
    </xf>
    <xf numFmtId="0" fontId="32" fillId="0" borderId="0" applyNumberFormat="0" applyFill="0" applyBorder="0">
      <alignment/>
      <protection locked="0"/>
    </xf>
    <xf numFmtId="0" fontId="33" fillId="0" borderId="0" applyNumberFormat="0" applyFill="0" applyBorder="0">
      <alignment/>
      <protection locked="0"/>
    </xf>
    <xf numFmtId="0" fontId="34" fillId="4" borderId="0" applyNumberFormat="0" applyBorder="0" applyAlignment="0" applyProtection="0"/>
    <xf numFmtId="0" fontId="50" fillId="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6" fillId="14" borderId="0" applyNumberFormat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7" borderId="8" applyNumberFormat="0" applyFont="0" applyAlignment="0" applyProtection="0"/>
    <xf numFmtId="0" fontId="14" fillId="31" borderId="9" applyNumberFormat="0" applyFont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21" borderId="10" applyNumberFormat="0" applyAlignment="0" applyProtection="0"/>
    <xf numFmtId="0" fontId="52" fillId="22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55" fillId="0" borderId="13" applyNumberFormat="0" applyFill="0" applyAlignment="0" applyProtection="0"/>
    <xf numFmtId="0" fontId="40" fillId="0" borderId="14" applyNumberFormat="0" applyFill="0" applyAlignment="0" applyProtection="0"/>
    <xf numFmtId="0" fontId="56" fillId="0" borderId="15" applyNumberFormat="0" applyFill="0" applyAlignment="0" applyProtection="0"/>
    <xf numFmtId="0" fontId="22" fillId="0" borderId="16" applyNumberFormat="0" applyFill="0" applyAlignment="0" applyProtection="0"/>
    <xf numFmtId="0" fontId="48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58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254" applyFont="1" applyFill="1" applyBorder="1" applyAlignment="1">
      <alignment horizontal="centerContinuous" vertical="center" wrapText="1"/>
      <protection/>
    </xf>
    <xf numFmtId="0" fontId="9" fillId="0" borderId="0" xfId="312" applyFont="1" applyFill="1" applyBorder="1" applyAlignment="1">
      <alignment vertical="center"/>
      <protection/>
    </xf>
    <xf numFmtId="168" fontId="3" fillId="32" borderId="0" xfId="254" applyNumberFormat="1" applyFont="1" applyFill="1" applyBorder="1" applyAlignment="1">
      <alignment horizontal="centerContinuous" vertical="center"/>
      <protection/>
    </xf>
    <xf numFmtId="0" fontId="10" fillId="0" borderId="22" xfId="312" applyFont="1" applyFill="1" applyBorder="1" applyAlignment="1">
      <alignment horizontal="centerContinuous" vertical="center"/>
      <protection/>
    </xf>
    <xf numFmtId="0" fontId="9" fillId="0" borderId="0" xfId="312" applyFont="1" applyFill="1" applyBorder="1" applyAlignment="1">
      <alignment horizontal="center" vertical="center"/>
      <protection/>
    </xf>
    <xf numFmtId="0" fontId="9" fillId="0" borderId="0" xfId="312" applyFont="1" applyFill="1" applyBorder="1" applyAlignment="1">
      <alignment horizontal="right" vertical="center"/>
      <protection/>
    </xf>
    <xf numFmtId="0" fontId="9" fillId="0" borderId="23" xfId="312" applyFont="1" applyFill="1" applyBorder="1" applyAlignment="1">
      <alignment horizontal="centerContinuous" vertical="center"/>
      <protection/>
    </xf>
    <xf numFmtId="0" fontId="11" fillId="0" borderId="24" xfId="312" applyFont="1" applyFill="1" applyBorder="1" applyAlignment="1">
      <alignment horizontal="center" vertical="center"/>
      <protection/>
    </xf>
    <xf numFmtId="0" fontId="13" fillId="0" borderId="0" xfId="254" applyFont="1" applyFill="1" applyBorder="1" applyAlignment="1">
      <alignment horizontal="left" vertical="center" wrapText="1"/>
      <protection/>
    </xf>
    <xf numFmtId="170" fontId="13" fillId="32" borderId="0" xfId="313" applyNumberFormat="1" applyFont="1" applyFill="1" applyBorder="1" applyAlignment="1">
      <alignment vertical="center"/>
      <protection/>
    </xf>
    <xf numFmtId="170" fontId="12" fillId="32" borderId="0" xfId="313" applyNumberFormat="1" applyFont="1" applyFill="1" applyBorder="1" applyAlignment="1">
      <alignment vertical="center"/>
      <protection/>
    </xf>
    <xf numFmtId="172" fontId="6" fillId="0" borderId="25" xfId="254" applyNumberFormat="1" applyFont="1" applyFill="1" applyBorder="1" applyAlignment="1">
      <alignment horizontal="centerContinuous" vertical="center"/>
      <protection/>
    </xf>
    <xf numFmtId="172" fontId="6" fillId="0" borderId="26" xfId="254" applyNumberFormat="1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vertical="center"/>
      <protection/>
    </xf>
    <xf numFmtId="16" fontId="5" fillId="32" borderId="0" xfId="312" applyNumberFormat="1" applyFont="1" applyFill="1" applyBorder="1" applyAlignment="1">
      <alignment horizontal="centerContinuous" vertical="center"/>
      <protection/>
    </xf>
    <xf numFmtId="0" fontId="5" fillId="32" borderId="0" xfId="312" applyFont="1" applyFill="1" applyBorder="1" applyAlignment="1">
      <alignment horizontal="centerContinuous" vertical="center"/>
      <protection/>
    </xf>
    <xf numFmtId="0" fontId="10" fillId="32" borderId="22" xfId="312" applyFont="1" applyFill="1" applyBorder="1" applyAlignment="1">
      <alignment horizontal="centerContinuous" vertical="center"/>
      <protection/>
    </xf>
    <xf numFmtId="0" fontId="6" fillId="32" borderId="0" xfId="254" applyFont="1" applyFill="1" applyAlignment="1">
      <alignment horizontal="center"/>
      <protection/>
    </xf>
    <xf numFmtId="169" fontId="6" fillId="32" borderId="27" xfId="254" applyNumberFormat="1" applyFont="1" applyFill="1" applyBorder="1" applyAlignment="1">
      <alignment horizontal="center" vertical="center"/>
      <protection/>
    </xf>
    <xf numFmtId="169" fontId="6" fillId="32" borderId="27" xfId="254" applyNumberFormat="1" applyFont="1" applyFill="1" applyBorder="1" applyAlignment="1">
      <alignment horizontal="center"/>
      <protection/>
    </xf>
    <xf numFmtId="0" fontId="6" fillId="32" borderId="27" xfId="254" applyFont="1" applyFill="1" applyBorder="1" applyAlignment="1">
      <alignment horizontal="center"/>
      <protection/>
    </xf>
    <xf numFmtId="170" fontId="9" fillId="32" borderId="0" xfId="312" applyNumberFormat="1" applyFont="1" applyFill="1" applyBorder="1" applyAlignment="1">
      <alignment vertical="center"/>
      <protection/>
    </xf>
    <xf numFmtId="3" fontId="9" fillId="32" borderId="0" xfId="312" applyNumberFormat="1" applyFont="1" applyFill="1" applyBorder="1" applyAlignment="1">
      <alignment vertical="center"/>
      <protection/>
    </xf>
    <xf numFmtId="0" fontId="9" fillId="32" borderId="22" xfId="312" applyFont="1" applyFill="1" applyBorder="1" applyAlignment="1">
      <alignment horizontal="center" vertical="center"/>
      <protection/>
    </xf>
    <xf numFmtId="0" fontId="9" fillId="32" borderId="22" xfId="312" applyFont="1" applyFill="1" applyBorder="1" applyAlignment="1">
      <alignment horizontal="right" vertical="center"/>
      <protection/>
    </xf>
    <xf numFmtId="0" fontId="8" fillId="32" borderId="0" xfId="312" applyFont="1" applyFill="1" applyBorder="1" applyAlignment="1">
      <alignment horizontal="left" vertical="center"/>
      <protection/>
    </xf>
    <xf numFmtId="0" fontId="9" fillId="32" borderId="0" xfId="312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horizontal="right" vertical="center"/>
      <protection/>
    </xf>
    <xf numFmtId="0" fontId="2" fillId="32" borderId="0" xfId="254" applyFont="1" applyFill="1" applyBorder="1" applyAlignment="1">
      <alignment horizontal="centerContinuous" vertical="center" wrapText="1"/>
      <protection/>
    </xf>
    <xf numFmtId="0" fontId="5" fillId="32" borderId="0" xfId="312" applyFont="1" applyFill="1" applyBorder="1" applyAlignment="1">
      <alignment vertical="center"/>
      <protection/>
    </xf>
    <xf numFmtId="0" fontId="10" fillId="32" borderId="0" xfId="312" applyFont="1" applyFill="1" applyBorder="1" applyAlignment="1">
      <alignment horizontal="centerContinuous" vertical="center"/>
      <protection/>
    </xf>
    <xf numFmtId="172" fontId="6" fillId="32" borderId="26" xfId="254" applyNumberFormat="1" applyFont="1" applyFill="1" applyBorder="1" applyAlignment="1">
      <alignment horizontal="center" vertical="center"/>
      <protection/>
    </xf>
    <xf numFmtId="0" fontId="11" fillId="32" borderId="24" xfId="312" applyFont="1" applyFill="1" applyBorder="1" applyAlignment="1">
      <alignment horizontal="center" vertical="center"/>
      <protection/>
    </xf>
    <xf numFmtId="0" fontId="13" fillId="32" borderId="0" xfId="254" applyFont="1" applyFill="1" applyBorder="1" applyAlignment="1">
      <alignment horizontal="left" vertical="center" wrapText="1"/>
      <protection/>
    </xf>
    <xf numFmtId="171" fontId="12" fillId="32" borderId="0" xfId="319" applyNumberFormat="1" applyFont="1" applyFill="1" applyBorder="1" applyAlignment="1">
      <alignment vertical="center"/>
    </xf>
    <xf numFmtId="0" fontId="8" fillId="32" borderId="0" xfId="312" applyFont="1" applyFill="1" applyBorder="1" applyAlignment="1">
      <alignment horizontal="center" vertical="center"/>
      <protection/>
    </xf>
    <xf numFmtId="0" fontId="8" fillId="32" borderId="0" xfId="312" applyFont="1" applyFill="1" applyBorder="1" applyAlignment="1">
      <alignment horizontal="right" vertical="center"/>
      <protection/>
    </xf>
    <xf numFmtId="0" fontId="13" fillId="32" borderId="22" xfId="371" applyFont="1" applyFill="1" applyBorder="1" applyAlignment="1">
      <alignment vertical="center"/>
      <protection/>
    </xf>
    <xf numFmtId="0" fontId="13" fillId="32" borderId="0" xfId="371" applyFont="1" applyFill="1">
      <alignment/>
      <protection/>
    </xf>
    <xf numFmtId="0" fontId="13" fillId="32" borderId="0" xfId="371" applyFont="1" applyFill="1" applyAlignment="1">
      <alignment vertical="center"/>
      <protection/>
    </xf>
    <xf numFmtId="0" fontId="59" fillId="32" borderId="0" xfId="371" applyFont="1" applyFill="1" applyBorder="1" applyAlignment="1">
      <alignment horizontal="left" vertical="center" indent="3"/>
      <protection/>
    </xf>
    <xf numFmtId="0" fontId="12" fillId="32" borderId="0" xfId="371" applyFont="1" applyFill="1" applyBorder="1" applyAlignment="1">
      <alignment vertical="center"/>
      <protection/>
    </xf>
    <xf numFmtId="0" fontId="12" fillId="32" borderId="27" xfId="371" applyFont="1" applyFill="1" applyBorder="1" applyAlignment="1">
      <alignment vertical="center"/>
      <protection/>
    </xf>
    <xf numFmtId="0" fontId="13" fillId="32" borderId="27" xfId="371" applyFont="1" applyFill="1" applyBorder="1" applyAlignment="1">
      <alignment vertical="center"/>
      <protection/>
    </xf>
    <xf numFmtId="0" fontId="13" fillId="32" borderId="0" xfId="371" applyFont="1" applyFill="1" applyBorder="1" applyAlignment="1">
      <alignment vertical="center"/>
      <protection/>
    </xf>
    <xf numFmtId="0" fontId="12" fillId="32" borderId="28" xfId="371" applyFont="1" applyFill="1" applyBorder="1" applyAlignment="1">
      <alignment horizontal="right" vertical="center"/>
      <protection/>
    </xf>
    <xf numFmtId="0" fontId="13" fillId="32" borderId="22" xfId="371" applyFont="1" applyFill="1" applyBorder="1">
      <alignment/>
      <protection/>
    </xf>
    <xf numFmtId="0" fontId="13" fillId="32" borderId="29" xfId="371" applyFont="1" applyFill="1" applyBorder="1">
      <alignment/>
      <protection/>
    </xf>
    <xf numFmtId="171" fontId="12" fillId="0" borderId="0" xfId="319" applyNumberFormat="1" applyFont="1" applyFill="1" applyBorder="1" applyAlignment="1">
      <alignment vertical="center"/>
    </xf>
    <xf numFmtId="0" fontId="8" fillId="0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/>
      <protection/>
    </xf>
    <xf numFmtId="0" fontId="61" fillId="32" borderId="0" xfId="147" applyFont="1" applyFill="1" applyBorder="1" applyAlignment="1" applyProtection="1">
      <alignment vertical="center"/>
      <protection/>
    </xf>
    <xf numFmtId="0" fontId="62" fillId="0" borderId="0" xfId="147" applyFont="1" applyAlignment="1" applyProtection="1">
      <alignment/>
      <protection/>
    </xf>
    <xf numFmtId="0" fontId="63" fillId="32" borderId="0" xfId="0" applyFont="1" applyFill="1"/>
    <xf numFmtId="0" fontId="62" fillId="0" borderId="0" xfId="372" applyFont="1"/>
    <xf numFmtId="0" fontId="6" fillId="32" borderId="30" xfId="312" applyFont="1" applyFill="1" applyBorder="1" applyAlignment="1">
      <alignment horizontal="centerContinuous" vertical="center"/>
      <protection/>
    </xf>
    <xf numFmtId="0" fontId="63" fillId="0" borderId="0" xfId="0" applyFont="1" applyAlignment="1">
      <alignment horizontal="centerContinuous" vertical="center" wrapText="1"/>
    </xf>
    <xf numFmtId="0" fontId="11" fillId="32" borderId="0" xfId="312" applyFont="1" applyFill="1" applyBorder="1" applyAlignment="1">
      <alignment horizontal="center" vertical="center"/>
      <protection/>
    </xf>
    <xf numFmtId="3" fontId="63" fillId="32" borderId="0" xfId="0" applyNumberFormat="1" applyFont="1" applyFill="1"/>
    <xf numFmtId="171" fontId="6" fillId="0" borderId="31" xfId="374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171" fontId="6" fillId="0" borderId="0" xfId="374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171" fontId="6" fillId="0" borderId="22" xfId="374" applyNumberFormat="1" applyFont="1" applyFill="1" applyBorder="1" applyAlignment="1">
      <alignment horizontal="center" vertical="center"/>
    </xf>
    <xf numFmtId="0" fontId="64" fillId="0" borderId="0" xfId="312" applyFont="1" applyFill="1" applyBorder="1" applyAlignment="1">
      <alignment horizontal="left" vertical="center"/>
      <protection/>
    </xf>
    <xf numFmtId="0" fontId="6" fillId="32" borderId="31" xfId="254" applyFont="1" applyFill="1" applyBorder="1" applyAlignment="1">
      <alignment horizontal="left" vertical="center"/>
      <protection/>
    </xf>
    <xf numFmtId="0" fontId="8" fillId="32" borderId="31" xfId="254" applyFont="1" applyFill="1" applyBorder="1" applyAlignment="1">
      <alignment horizontal="left" vertical="center" wrapText="1"/>
      <protection/>
    </xf>
    <xf numFmtId="170" fontId="6" fillId="32" borderId="28" xfId="313" applyNumberFormat="1" applyFont="1" applyFill="1" applyBorder="1" applyAlignment="1">
      <alignment vertical="center"/>
      <protection/>
    </xf>
    <xf numFmtId="0" fontId="6" fillId="32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 wrapText="1"/>
      <protection/>
    </xf>
    <xf numFmtId="170" fontId="8" fillId="32" borderId="28" xfId="313" applyNumberFormat="1" applyFont="1" applyFill="1" applyBorder="1" applyAlignment="1">
      <alignment vertical="center"/>
      <protection/>
    </xf>
    <xf numFmtId="0" fontId="6" fillId="32" borderId="32" xfId="254" applyFont="1" applyFill="1" applyBorder="1" applyAlignment="1">
      <alignment horizontal="left" vertical="center"/>
      <protection/>
    </xf>
    <xf numFmtId="0" fontId="8" fillId="32" borderId="32" xfId="254" applyFont="1" applyFill="1" applyBorder="1" applyAlignment="1">
      <alignment horizontal="left" vertical="center" wrapText="1"/>
      <protection/>
    </xf>
    <xf numFmtId="170" fontId="8" fillId="32" borderId="33" xfId="313" applyNumberFormat="1" applyFont="1" applyFill="1" applyBorder="1" applyAlignment="1">
      <alignment vertical="center"/>
      <protection/>
    </xf>
    <xf numFmtId="170" fontId="8" fillId="32" borderId="34" xfId="313" applyNumberFormat="1" applyFont="1" applyFill="1" applyBorder="1" applyAlignment="1">
      <alignment vertical="center"/>
      <protection/>
    </xf>
    <xf numFmtId="0" fontId="6" fillId="32" borderId="22" xfId="254" applyFont="1" applyFill="1" applyBorder="1" applyAlignment="1">
      <alignment horizontal="left" vertical="center"/>
      <protection/>
    </xf>
    <xf numFmtId="0" fontId="8" fillId="32" borderId="22" xfId="254" applyFont="1" applyFill="1" applyBorder="1" applyAlignment="1">
      <alignment horizontal="left" vertical="center" wrapText="1"/>
      <protection/>
    </xf>
    <xf numFmtId="170" fontId="8" fillId="32" borderId="29" xfId="313" applyNumberFormat="1" applyFont="1" applyFill="1" applyBorder="1" applyAlignment="1">
      <alignment vertical="center"/>
      <protection/>
    </xf>
    <xf numFmtId="0" fontId="6" fillId="0" borderId="31" xfId="254" applyFont="1" applyFill="1" applyBorder="1" applyAlignment="1">
      <alignment horizontal="left" vertical="center"/>
      <protection/>
    </xf>
    <xf numFmtId="0" fontId="8" fillId="0" borderId="31" xfId="254" applyFont="1" applyFill="1" applyBorder="1" applyAlignment="1">
      <alignment horizontal="left" vertical="center" wrapText="1"/>
      <protection/>
    </xf>
    <xf numFmtId="170" fontId="6" fillId="32" borderId="31" xfId="313" applyNumberFormat="1" applyFont="1" applyFill="1" applyBorder="1" applyAlignment="1">
      <alignment vertical="center"/>
      <protection/>
    </xf>
    <xf numFmtId="170" fontId="6" fillId="32" borderId="0" xfId="313" applyNumberFormat="1" applyFont="1" applyFill="1" applyBorder="1" applyAlignment="1">
      <alignment vertical="center"/>
      <protection/>
    </xf>
    <xf numFmtId="0" fontId="6" fillId="0" borderId="0" xfId="254" applyFont="1" applyFill="1" applyBorder="1" applyAlignment="1">
      <alignment horizontal="left" vertical="center"/>
      <protection/>
    </xf>
    <xf numFmtId="0" fontId="8" fillId="0" borderId="0" xfId="254" applyFont="1" applyFill="1" applyBorder="1" applyAlignment="1">
      <alignment horizontal="left" vertical="center" wrapText="1"/>
      <protection/>
    </xf>
    <xf numFmtId="170" fontId="8" fillId="32" borderId="0" xfId="313" applyNumberFormat="1" applyFont="1" applyFill="1" applyBorder="1" applyAlignment="1">
      <alignment vertical="center"/>
      <protection/>
    </xf>
    <xf numFmtId="0" fontId="6" fillId="0" borderId="32" xfId="254" applyFont="1" applyFill="1" applyBorder="1" applyAlignment="1">
      <alignment horizontal="left" vertical="center"/>
      <protection/>
    </xf>
    <xf numFmtId="0" fontId="8" fillId="0" borderId="32" xfId="254" applyFont="1" applyFill="1" applyBorder="1" applyAlignment="1">
      <alignment horizontal="left" vertical="center" wrapText="1"/>
      <protection/>
    </xf>
    <xf numFmtId="170" fontId="8" fillId="32" borderId="32" xfId="313" applyNumberFormat="1" applyFont="1" applyFill="1" applyBorder="1" applyAlignment="1">
      <alignment vertical="center"/>
      <protection/>
    </xf>
    <xf numFmtId="170" fontId="8" fillId="32" borderId="27" xfId="313" applyNumberFormat="1" applyFont="1" applyFill="1" applyBorder="1" applyAlignment="1">
      <alignment vertical="center"/>
      <protection/>
    </xf>
    <xf numFmtId="0" fontId="6" fillId="0" borderId="22" xfId="254" applyFont="1" applyFill="1" applyBorder="1" applyAlignment="1">
      <alignment horizontal="left" vertical="center"/>
      <protection/>
    </xf>
    <xf numFmtId="0" fontId="8" fillId="0" borderId="22" xfId="254" applyFont="1" applyFill="1" applyBorder="1" applyAlignment="1">
      <alignment horizontal="left" vertical="center" wrapText="1"/>
      <protection/>
    </xf>
    <xf numFmtId="170" fontId="8" fillId="32" borderId="22" xfId="313" applyNumberFormat="1" applyFont="1" applyFill="1" applyBorder="1" applyAlignment="1">
      <alignment vertical="center"/>
      <protection/>
    </xf>
    <xf numFmtId="0" fontId="7" fillId="32" borderId="0" xfId="254" applyFont="1" applyFill="1" applyBorder="1" applyAlignment="1">
      <alignment horizontal="center" vertical="center"/>
      <protection/>
    </xf>
    <xf numFmtId="170" fontId="6" fillId="32" borderId="0" xfId="254" applyNumberFormat="1" applyFont="1" applyFill="1" applyAlignment="1">
      <alignment vertical="center"/>
      <protection/>
    </xf>
    <xf numFmtId="171" fontId="6" fillId="32" borderId="0" xfId="374" applyNumberFormat="1" applyFont="1" applyFill="1" applyAlignment="1">
      <alignment vertical="center"/>
    </xf>
    <xf numFmtId="0" fontId="8" fillId="32" borderId="0" xfId="254" applyFont="1" applyFill="1" applyBorder="1" applyAlignment="1">
      <alignment vertical="center"/>
      <protection/>
    </xf>
    <xf numFmtId="171" fontId="8" fillId="32" borderId="0" xfId="374" applyNumberFormat="1" applyFont="1" applyFill="1" applyBorder="1" applyAlignment="1">
      <alignment vertical="center"/>
    </xf>
    <xf numFmtId="0" fontId="8" fillId="32" borderId="32" xfId="254" applyFont="1" applyFill="1" applyBorder="1" applyAlignment="1">
      <alignment horizontal="left" vertical="center"/>
      <protection/>
    </xf>
    <xf numFmtId="171" fontId="8" fillId="32" borderId="32" xfId="374" applyNumberFormat="1" applyFont="1" applyFill="1" applyBorder="1" applyAlignment="1">
      <alignment vertical="center"/>
    </xf>
    <xf numFmtId="171" fontId="8" fillId="32" borderId="0" xfId="374" applyNumberFormat="1" applyFont="1" applyFill="1" applyAlignment="1">
      <alignment vertical="center"/>
    </xf>
    <xf numFmtId="0" fontId="6" fillId="32" borderId="0" xfId="312" applyFont="1" applyFill="1" applyBorder="1" applyAlignment="1">
      <alignment horizontal="left" vertical="center"/>
      <protection/>
    </xf>
    <xf numFmtId="0" fontId="8" fillId="32" borderId="0" xfId="312" applyFont="1" applyFill="1" applyBorder="1" applyAlignment="1">
      <alignment vertical="center"/>
      <protection/>
    </xf>
    <xf numFmtId="0" fontId="8" fillId="32" borderId="32" xfId="312" applyFont="1" applyFill="1" applyBorder="1" applyAlignment="1">
      <alignment horizontal="left" vertical="center"/>
      <protection/>
    </xf>
    <xf numFmtId="0" fontId="6" fillId="32" borderId="0" xfId="312" applyFont="1" applyFill="1" applyBorder="1" applyAlignment="1">
      <alignment vertical="center"/>
      <protection/>
    </xf>
    <xf numFmtId="171" fontId="6" fillId="32" borderId="0" xfId="374" applyNumberFormat="1" applyFont="1" applyFill="1" applyBorder="1" applyAlignment="1">
      <alignment vertical="center"/>
    </xf>
    <xf numFmtId="0" fontId="8" fillId="32" borderId="0" xfId="254" applyFont="1" applyFill="1" applyBorder="1" applyAlignment="1">
      <alignment horizontal="center" vertical="center"/>
      <protection/>
    </xf>
    <xf numFmtId="188" fontId="6" fillId="32" borderId="31" xfId="313" applyNumberFormat="1" applyFont="1" applyFill="1" applyBorder="1" applyAlignment="1">
      <alignment vertical="center"/>
      <protection/>
    </xf>
    <xf numFmtId="188" fontId="6" fillId="32" borderId="0" xfId="373" applyNumberFormat="1" applyFont="1" applyFill="1" applyBorder="1" applyAlignment="1">
      <alignment vertical="center"/>
    </xf>
    <xf numFmtId="188" fontId="8" fillId="32" borderId="0" xfId="313" applyNumberFormat="1" applyFont="1" applyFill="1" applyBorder="1" applyAlignment="1">
      <alignment vertical="center"/>
      <protection/>
    </xf>
    <xf numFmtId="188" fontId="8" fillId="32" borderId="0" xfId="373" applyNumberFormat="1" applyFont="1" applyFill="1" applyBorder="1" applyAlignment="1">
      <alignment vertical="center"/>
    </xf>
    <xf numFmtId="188" fontId="8" fillId="32" borderId="32" xfId="313" applyNumberFormat="1" applyFont="1" applyFill="1" applyBorder="1" applyAlignment="1">
      <alignment vertical="center"/>
      <protection/>
    </xf>
    <xf numFmtId="188" fontId="8" fillId="32" borderId="32" xfId="373" applyNumberFormat="1" applyFont="1" applyFill="1" applyBorder="1" applyAlignment="1">
      <alignment vertical="center"/>
    </xf>
    <xf numFmtId="188" fontId="6" fillId="32" borderId="0" xfId="313" applyNumberFormat="1" applyFont="1" applyFill="1" applyBorder="1" applyAlignment="1">
      <alignment vertical="center"/>
      <protection/>
    </xf>
    <xf numFmtId="188" fontId="8" fillId="32" borderId="27" xfId="313" applyNumberFormat="1" applyFont="1" applyFill="1" applyBorder="1" applyAlignment="1">
      <alignment vertical="center"/>
      <protection/>
    </xf>
    <xf numFmtId="188" fontId="8" fillId="32" borderId="27" xfId="373" applyNumberFormat="1" applyFont="1" applyFill="1" applyBorder="1" applyAlignment="1">
      <alignment vertical="center"/>
    </xf>
    <xf numFmtId="188" fontId="8" fillId="32" borderId="22" xfId="313" applyNumberFormat="1" applyFont="1" applyFill="1" applyBorder="1" applyAlignment="1">
      <alignment vertical="center"/>
      <protection/>
    </xf>
    <xf numFmtId="189" fontId="6" fillId="32" borderId="28" xfId="313" applyNumberFormat="1" applyFont="1" applyFill="1" applyBorder="1" applyAlignment="1">
      <alignment vertical="center"/>
      <protection/>
    </xf>
    <xf numFmtId="189" fontId="8" fillId="32" borderId="28" xfId="313" applyNumberFormat="1" applyFont="1" applyFill="1" applyBorder="1" applyAlignment="1">
      <alignment vertical="center"/>
      <protection/>
    </xf>
    <xf numFmtId="189" fontId="8" fillId="32" borderId="33" xfId="313" applyNumberFormat="1" applyFont="1" applyFill="1" applyBorder="1" applyAlignment="1">
      <alignment vertical="center"/>
      <protection/>
    </xf>
    <xf numFmtId="189" fontId="8" fillId="32" borderId="34" xfId="313" applyNumberFormat="1" applyFont="1" applyFill="1" applyBorder="1" applyAlignment="1">
      <alignment vertical="center"/>
      <protection/>
    </xf>
    <xf numFmtId="189" fontId="8" fillId="32" borderId="29" xfId="313" applyNumberFormat="1" applyFont="1" applyFill="1" applyBorder="1" applyAlignment="1">
      <alignment vertical="center"/>
      <protection/>
    </xf>
    <xf numFmtId="172" fontId="6" fillId="32" borderId="25" xfId="254" applyNumberFormat="1" applyFont="1" applyFill="1" applyBorder="1" applyAlignment="1">
      <alignment horizontal="centerContinuous" vertical="center"/>
      <protection/>
    </xf>
    <xf numFmtId="0" fontId="9" fillId="32" borderId="23" xfId="312" applyFont="1" applyFill="1" applyBorder="1" applyAlignment="1">
      <alignment horizontal="centerContinuous" vertical="center"/>
      <protection/>
    </xf>
    <xf numFmtId="170" fontId="63" fillId="32" borderId="0" xfId="0" applyNumberFormat="1" applyFont="1" applyFill="1"/>
    <xf numFmtId="170" fontId="9" fillId="0" borderId="0" xfId="312" applyNumberFormat="1" applyFont="1" applyFill="1" applyBorder="1" applyAlignment="1">
      <alignment vertical="center"/>
      <protection/>
    </xf>
    <xf numFmtId="0" fontId="65" fillId="0" borderId="0" xfId="312" applyFont="1" applyFill="1" applyBorder="1" applyAlignment="1">
      <alignment horizontal="right" vertical="center"/>
      <protection/>
    </xf>
    <xf numFmtId="0" fontId="8" fillId="32" borderId="0" xfId="312" applyFont="1" applyFill="1" applyBorder="1" applyAlignment="1">
      <alignment horizontal="left" vertical="center" wrapText="1"/>
      <protection/>
    </xf>
    <xf numFmtId="0" fontId="7" fillId="32" borderId="0" xfId="254" applyFont="1" applyFill="1" applyBorder="1" applyAlignment="1">
      <alignment vertical="center" wrapText="1"/>
      <protection/>
    </xf>
    <xf numFmtId="0" fontId="6" fillId="32" borderId="35" xfId="312" applyFont="1" applyFill="1" applyBorder="1" applyAlignment="1">
      <alignment horizontal="center" vertical="center"/>
      <protection/>
    </xf>
    <xf numFmtId="0" fontId="7" fillId="32" borderId="27" xfId="254" applyFont="1" applyFill="1" applyBorder="1" applyAlignment="1">
      <alignment horizontal="center" vertical="center"/>
      <protection/>
    </xf>
    <xf numFmtId="0" fontId="11" fillId="0" borderId="35" xfId="312" applyFont="1" applyFill="1" applyBorder="1" applyAlignment="1">
      <alignment horizontal="center" vertical="center" wrapText="1"/>
      <protection/>
    </xf>
    <xf numFmtId="0" fontId="63" fillId="0" borderId="3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172" fontId="6" fillId="32" borderId="35" xfId="254" applyNumberFormat="1" applyFont="1" applyFill="1" applyBorder="1" applyAlignment="1">
      <alignment vertical="center"/>
      <protection/>
    </xf>
    <xf numFmtId="172" fontId="6" fillId="32" borderId="27" xfId="254" applyNumberFormat="1" applyFont="1" applyFill="1" applyBorder="1" applyAlignment="1">
      <alignment vertical="center"/>
      <protection/>
    </xf>
    <xf numFmtId="0" fontId="8" fillId="0" borderId="0" xfId="312" applyFont="1" applyFill="1" applyBorder="1" applyAlignment="1">
      <alignment horizontal="left" vertical="center" wrapText="1"/>
      <protection/>
    </xf>
    <xf numFmtId="0" fontId="7" fillId="0" borderId="0" xfId="254" applyFont="1" applyBorder="1" applyAlignment="1">
      <alignment horizontal="left" vertical="center" wrapText="1"/>
      <protection/>
    </xf>
    <xf numFmtId="0" fontId="63" fillId="0" borderId="0" xfId="0" applyFont="1" applyBorder="1" applyAlignment="1">
      <alignment vertical="center" wrapText="1"/>
    </xf>
    <xf numFmtId="0" fontId="11" fillId="32" borderId="35" xfId="312" applyFont="1" applyFill="1" applyBorder="1" applyAlignment="1">
      <alignment horizontal="center" vertical="center" wrapText="1"/>
      <protection/>
    </xf>
    <xf numFmtId="0" fontId="63" fillId="32" borderId="35" xfId="0" applyFont="1" applyFill="1" applyBorder="1" applyAlignment="1">
      <alignment horizontal="center" vertical="center" wrapText="1"/>
    </xf>
    <xf numFmtId="0" fontId="63" fillId="32" borderId="27" xfId="0" applyFont="1" applyFill="1" applyBorder="1" applyAlignment="1">
      <alignment horizontal="center" vertical="center" wrapText="1"/>
    </xf>
  </cellXfs>
  <cellStyles count="3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 2" xfId="20"/>
    <cellStyle name="20% - Énfasis1 3" xfId="21"/>
    <cellStyle name="20% - Énfasis2 2" xfId="22"/>
    <cellStyle name="20% - Énfasis2 3" xfId="23"/>
    <cellStyle name="20% - Énfasis3 2" xfId="24"/>
    <cellStyle name="20% - Énfasis3 3" xfId="25"/>
    <cellStyle name="20% - Énfasis4 2" xfId="26"/>
    <cellStyle name="20% - Énfasis4 3" xfId="27"/>
    <cellStyle name="20% - Énfasis5 2" xfId="28"/>
    <cellStyle name="20% - Énfasis6 2" xfId="29"/>
    <cellStyle name="20% - Énfasis6 3" xfId="30"/>
    <cellStyle name="40% - Énfasis1 2" xfId="31"/>
    <cellStyle name="40% - Énfasis1 3" xfId="32"/>
    <cellStyle name="40% - Énfasis2 2" xfId="33"/>
    <cellStyle name="40% - Énfasis3 2" xfId="34"/>
    <cellStyle name="40% - Énfasis3 3" xfId="35"/>
    <cellStyle name="40% - Énfasis4 2" xfId="36"/>
    <cellStyle name="40% - Énfasis4 3" xfId="37"/>
    <cellStyle name="40% - Énfasis5 2" xfId="38"/>
    <cellStyle name="40% - Énfasis5 3" xfId="39"/>
    <cellStyle name="40% - Énfasis6 2" xfId="40"/>
    <cellStyle name="40% - Énfasis6 3" xfId="41"/>
    <cellStyle name="60% - Énfasis1 2" xfId="42"/>
    <cellStyle name="60% - Énfasis1 3" xfId="43"/>
    <cellStyle name="60% - Énfasis2 2" xfId="44"/>
    <cellStyle name="60% - Énfasis2 3" xfId="45"/>
    <cellStyle name="60% - Énfasis3 2" xfId="46"/>
    <cellStyle name="60% - Énfasis3 3" xfId="47"/>
    <cellStyle name="60% - Énfasis4 2" xfId="48"/>
    <cellStyle name="60% - Énfasis4 3" xfId="49"/>
    <cellStyle name="60% - Énfasis5 2" xfId="50"/>
    <cellStyle name="60% - Énfasis5 3" xfId="51"/>
    <cellStyle name="60% - Énfasis6 2" xfId="52"/>
    <cellStyle name="60% - Énfasis6 3" xfId="53"/>
    <cellStyle name="Buena 2" xfId="54"/>
    <cellStyle name="Buena 3" xfId="55"/>
    <cellStyle name="Cabecera 1" xfId="56"/>
    <cellStyle name="Cabecera 1 2" xfId="57"/>
    <cellStyle name="Cabecera 1 2 2" xfId="58"/>
    <cellStyle name="Cabecera 1 3" xfId="59"/>
    <cellStyle name="Cabecera 1 3 2" xfId="60"/>
    <cellStyle name="Cabecera 1_Bol_122007" xfId="61"/>
    <cellStyle name="Cabecera 2" xfId="62"/>
    <cellStyle name="Cabecera 2 2" xfId="63"/>
    <cellStyle name="Cabecera 2 2 2" xfId="64"/>
    <cellStyle name="Cabecera 2 3" xfId="65"/>
    <cellStyle name="Cabecera 2 3 2" xfId="66"/>
    <cellStyle name="Cabecera 2_Bol_122007" xfId="67"/>
    <cellStyle name="Cálculo 2" xfId="68"/>
    <cellStyle name="Cálculo 3" xfId="69"/>
    <cellStyle name="Cambiar to&amp;do" xfId="70"/>
    <cellStyle name="Celda de comprobación 2" xfId="71"/>
    <cellStyle name="Celda vinculada 2" xfId="72"/>
    <cellStyle name="Celda vinculada 3" xfId="73"/>
    <cellStyle name="Date" xfId="74"/>
    <cellStyle name="Diseño" xfId="75"/>
    <cellStyle name="Encabezado 4 2" xfId="76"/>
    <cellStyle name="Encabezado 4 3" xfId="77"/>
    <cellStyle name="Énfasis1 2" xfId="78"/>
    <cellStyle name="Énfasis1 3" xfId="79"/>
    <cellStyle name="Énfasis2 2" xfId="80"/>
    <cellStyle name="Énfasis2 3" xfId="81"/>
    <cellStyle name="Énfasis3 2" xfId="82"/>
    <cellStyle name="Énfasis3 3" xfId="83"/>
    <cellStyle name="Énfasis4 2" xfId="84"/>
    <cellStyle name="Énfasis4 3" xfId="85"/>
    <cellStyle name="Énfasis5 2" xfId="86"/>
    <cellStyle name="Énfasis6 2" xfId="87"/>
    <cellStyle name="Énfasis6 3" xfId="88"/>
    <cellStyle name="Entrada 2" xfId="89"/>
    <cellStyle name="Entrada 3" xfId="90"/>
    <cellStyle name="Euro" xfId="91"/>
    <cellStyle name="Euro 2" xfId="92"/>
    <cellStyle name="Euro 2 2" xfId="93"/>
    <cellStyle name="Euro 3" xfId="94"/>
    <cellStyle name="Euro 4" xfId="95"/>
    <cellStyle name="Euro 5" xfId="96"/>
    <cellStyle name="Euro 6" xfId="97"/>
    <cellStyle name="Euro 7" xfId="98"/>
    <cellStyle name="Euro 8" xfId="99"/>
    <cellStyle name="Euro 9" xfId="100"/>
    <cellStyle name="Euro_Compendio 2008 V" xfId="101"/>
    <cellStyle name="F2" xfId="102"/>
    <cellStyle name="F2 2" xfId="103"/>
    <cellStyle name="F3" xfId="104"/>
    <cellStyle name="F3 2" xfId="105"/>
    <cellStyle name="F4" xfId="106"/>
    <cellStyle name="F4 2" xfId="107"/>
    <cellStyle name="F5" xfId="108"/>
    <cellStyle name="F5 2" xfId="109"/>
    <cellStyle name="F6" xfId="110"/>
    <cellStyle name="F6 2" xfId="111"/>
    <cellStyle name="F7" xfId="112"/>
    <cellStyle name="F7 2" xfId="113"/>
    <cellStyle name="F8" xfId="114"/>
    <cellStyle name="F8 2" xfId="115"/>
    <cellStyle name="Fecha" xfId="116"/>
    <cellStyle name="Fecha 2" xfId="117"/>
    <cellStyle name="Fecha 3" xfId="118"/>
    <cellStyle name="Fecha_Bol_122007" xfId="119"/>
    <cellStyle name="Fechas" xfId="120"/>
    <cellStyle name="Fechas 10" xfId="121"/>
    <cellStyle name="Fechas 2" xfId="122"/>
    <cellStyle name="Fechas 3" xfId="123"/>
    <cellStyle name="Fechas 4" xfId="124"/>
    <cellStyle name="Fechas 5" xfId="125"/>
    <cellStyle name="Fechas 6" xfId="126"/>
    <cellStyle name="Fechas 7" xfId="127"/>
    <cellStyle name="Fechas 8" xfId="128"/>
    <cellStyle name="Fechas 9" xfId="129"/>
    <cellStyle name="Fechas_Aportes Voluntarios - Julio 2010" xfId="130"/>
    <cellStyle name="Fijo" xfId="131"/>
    <cellStyle name="Fijo 2" xfId="132"/>
    <cellStyle name="Fijo 3" xfId="133"/>
    <cellStyle name="Fijo_Bol_122007" xfId="134"/>
    <cellStyle name="Fixed" xfId="135"/>
    <cellStyle name="Fixed 2" xfId="136"/>
    <cellStyle name="Fixed 2 2" xfId="137"/>
    <cellStyle name="Fixed 3" xfId="138"/>
    <cellStyle name="Fixed 4" xfId="139"/>
    <cellStyle name="Fixed 5" xfId="140"/>
    <cellStyle name="Fixed_CA-Infraes" xfId="141"/>
    <cellStyle name="HEADING1" xfId="142"/>
    <cellStyle name="Heading1 2" xfId="143"/>
    <cellStyle name="HEADING2" xfId="144"/>
    <cellStyle name="Heading2 2" xfId="145"/>
    <cellStyle name="Hipervínculo 2 2" xfId="146"/>
    <cellStyle name="Hipervínculo 4" xfId="147"/>
    <cellStyle name="Incorrecto 2" xfId="148"/>
    <cellStyle name="Incorrecto 3" xfId="149"/>
    <cellStyle name="Millares [0] 2" xfId="150"/>
    <cellStyle name="Millares [0] 3" xfId="151"/>
    <cellStyle name="Millares [0] 4" xfId="152"/>
    <cellStyle name="Millares [0] 5" xfId="153"/>
    <cellStyle name="Millares [0] 6" xfId="154"/>
    <cellStyle name="Millares [0] 7" xfId="155"/>
    <cellStyle name="Millares [0] 8" xfId="156"/>
    <cellStyle name="Millares 10" xfId="157"/>
    <cellStyle name="Millares 11" xfId="158"/>
    <cellStyle name="Millares 12" xfId="159"/>
    <cellStyle name="Millares 12 2" xfId="160"/>
    <cellStyle name="Millares 13" xfId="161"/>
    <cellStyle name="Millares 14" xfId="162"/>
    <cellStyle name="Millares 15" xfId="163"/>
    <cellStyle name="Millares 16" xfId="164"/>
    <cellStyle name="Millares 2" xfId="165"/>
    <cellStyle name="Millares 2 10" xfId="166"/>
    <cellStyle name="Millares 2 11" xfId="167"/>
    <cellStyle name="Millares 2 11 2" xfId="168"/>
    <cellStyle name="Millares 2 2" xfId="169"/>
    <cellStyle name="Millares 2 2 2" xfId="170"/>
    <cellStyle name="Millares 2 2 2 2" xfId="171"/>
    <cellStyle name="Millares 2 2 2 3" xfId="172"/>
    <cellStyle name="Millares 2 2 3" xfId="173"/>
    <cellStyle name="Millares 2 2 4" xfId="174"/>
    <cellStyle name="Millares 2 2 4 2" xfId="175"/>
    <cellStyle name="Millares 2 2 4 2 2" xfId="176"/>
    <cellStyle name="Millares 2 2 4_Hoja1" xfId="177"/>
    <cellStyle name="Millares 2 2 5" xfId="178"/>
    <cellStyle name="Millares 2 2 6" xfId="179"/>
    <cellStyle name="Millares 2 2 7" xfId="180"/>
    <cellStyle name="Millares 2 2 8" xfId="181"/>
    <cellStyle name="Millares 2 2_03" xfId="182"/>
    <cellStyle name="Millares 2 3" xfId="183"/>
    <cellStyle name="Millares 2 3 2" xfId="184"/>
    <cellStyle name="Millares 2 3 2 2" xfId="185"/>
    <cellStyle name="Millares 2 3 2 2 2" xfId="186"/>
    <cellStyle name="Millares 2 3 2 3" xfId="187"/>
    <cellStyle name="Millares 2 3 2_Hoja1" xfId="188"/>
    <cellStyle name="Millares 2 3 3" xfId="189"/>
    <cellStyle name="Millares 2 3 3 2" xfId="190"/>
    <cellStyle name="Millares 2 3 4" xfId="191"/>
    <cellStyle name="Millares 2 3 5" xfId="192"/>
    <cellStyle name="Millares 2 3_BG Fondos" xfId="193"/>
    <cellStyle name="Millares 2 4" xfId="194"/>
    <cellStyle name="Millares 2 4 2" xfId="195"/>
    <cellStyle name="Millares 2 4 2 2" xfId="196"/>
    <cellStyle name="Millares 2 4_Hoja1" xfId="197"/>
    <cellStyle name="Millares 2 5" xfId="198"/>
    <cellStyle name="Millares 2 5 2" xfId="199"/>
    <cellStyle name="Millares 2 6" xfId="200"/>
    <cellStyle name="Millares 2 7" xfId="201"/>
    <cellStyle name="Millares 2 8" xfId="202"/>
    <cellStyle name="Millares 2 9" xfId="203"/>
    <cellStyle name="Millares 2_Bol_0411(corregido emisor inst)" xfId="204"/>
    <cellStyle name="Millares 3 2" xfId="205"/>
    <cellStyle name="Millares 3 2 2" xfId="206"/>
    <cellStyle name="Millares 3 2 2 2" xfId="207"/>
    <cellStyle name="Millares 3 2 3" xfId="208"/>
    <cellStyle name="Millares 3 2_Hoja1" xfId="209"/>
    <cellStyle name="Millares 4 2" xfId="210"/>
    <cellStyle name="Millares 4 2 2" xfId="211"/>
    <cellStyle name="Millares 4 2 2 2" xfId="212"/>
    <cellStyle name="Millares 4 2 3" xfId="213"/>
    <cellStyle name="Millares 4 2_Hoja1" xfId="214"/>
    <cellStyle name="Millares 5" xfId="215"/>
    <cellStyle name="Millares 5 2" xfId="216"/>
    <cellStyle name="Millares 5 2 2" xfId="217"/>
    <cellStyle name="Millares 5 2 2 2" xfId="218"/>
    <cellStyle name="Millares 5 2 3" xfId="219"/>
    <cellStyle name="Millares 5 2_Hoja1" xfId="220"/>
    <cellStyle name="Millares 5 3" xfId="221"/>
    <cellStyle name="Millares 5 3 2" xfId="222"/>
    <cellStyle name="Millares 5 4" xfId="223"/>
    <cellStyle name="Millares 5_Bol_0411(corregido emisor inst)" xfId="224"/>
    <cellStyle name="Millares 6" xfId="225"/>
    <cellStyle name="Millares 6 2" xfId="226"/>
    <cellStyle name="Millares 7" xfId="227"/>
    <cellStyle name="Millares 8" xfId="228"/>
    <cellStyle name="Millares 9" xfId="229"/>
    <cellStyle name="Millares Sangría" xfId="230"/>
    <cellStyle name="Millares Sangría 1" xfId="231"/>
    <cellStyle name="Moneda 2" xfId="232"/>
    <cellStyle name="Moneda 2 2" xfId="233"/>
    <cellStyle name="Moneda 2 2 2" xfId="234"/>
    <cellStyle name="Moneda 2_Hoja1" xfId="235"/>
    <cellStyle name="Moneda 3" xfId="236"/>
    <cellStyle name="Monetario0" xfId="237"/>
    <cellStyle name="Neutral 2" xfId="238"/>
    <cellStyle name="Neutral 3" xfId="239"/>
    <cellStyle name="Normal 10" xfId="240"/>
    <cellStyle name="Normal 11" xfId="241"/>
    <cellStyle name="Normal 12" xfId="242"/>
    <cellStyle name="Normal 13" xfId="243"/>
    <cellStyle name="Normal 14" xfId="244"/>
    <cellStyle name="Normal 15" xfId="245"/>
    <cellStyle name="Normal 15 2" xfId="246"/>
    <cellStyle name="Normal 16" xfId="247"/>
    <cellStyle name="Normal 17" xfId="248"/>
    <cellStyle name="Normal 17 2" xfId="249"/>
    <cellStyle name="Normal 18" xfId="250"/>
    <cellStyle name="Normal 18 2" xfId="251"/>
    <cellStyle name="Normal 19" xfId="252"/>
    <cellStyle name="Normal 19 2" xfId="253"/>
    <cellStyle name="Normal 2" xfId="254"/>
    <cellStyle name="Normal 2 2" xfId="255"/>
    <cellStyle name="Normal 2 2 2" xfId="256"/>
    <cellStyle name="Normal 2 2 3" xfId="257"/>
    <cellStyle name="Normal 2 2_Sol Tra Pres" xfId="258"/>
    <cellStyle name="Normal 2 3" xfId="259"/>
    <cellStyle name="Normal 2 4" xfId="260"/>
    <cellStyle name="Normal 2 4 2" xfId="261"/>
    <cellStyle name="Normal 2 4 2 2" xfId="262"/>
    <cellStyle name="Normal 2 4_Hoja1" xfId="263"/>
    <cellStyle name="Normal 2 5" xfId="264"/>
    <cellStyle name="Normal 2 6" xfId="265"/>
    <cellStyle name="Normal 2 7" xfId="266"/>
    <cellStyle name="Normal 2 8" xfId="267"/>
    <cellStyle name="Normal 2 9" xfId="268"/>
    <cellStyle name="Normal 2_Aportes Voluntarios - Julio 2010" xfId="269"/>
    <cellStyle name="Normal 20" xfId="270"/>
    <cellStyle name="Normal 20 2" xfId="271"/>
    <cellStyle name="Normal 21" xfId="272"/>
    <cellStyle name="Normal 21 2" xfId="273"/>
    <cellStyle name="Normal 22" xfId="274"/>
    <cellStyle name="Normal 22 2" xfId="275"/>
    <cellStyle name="Normal 23" xfId="276"/>
    <cellStyle name="Normal 23 2" xfId="277"/>
    <cellStyle name="Normal 24" xfId="278"/>
    <cellStyle name="Normal 24 2" xfId="279"/>
    <cellStyle name="Normal 25" xfId="280"/>
    <cellStyle name="Normal 26" xfId="281"/>
    <cellStyle name="Normal 27" xfId="282"/>
    <cellStyle name="Normal 28" xfId="283"/>
    <cellStyle name="Normal 29" xfId="284"/>
    <cellStyle name="Normal 3" xfId="285"/>
    <cellStyle name="Normal 3 2" xfId="286"/>
    <cellStyle name="Normal 3 2 2" xfId="287"/>
    <cellStyle name="Normal 3 3" xfId="288"/>
    <cellStyle name="Normal 3 4" xfId="289"/>
    <cellStyle name="Normal 3_Aportes Voluntarios - Julio 2010" xfId="290"/>
    <cellStyle name="Normal 30" xfId="291"/>
    <cellStyle name="Normal 31" xfId="292"/>
    <cellStyle name="Normal 32" xfId="293"/>
    <cellStyle name="Normal 4 2" xfId="294"/>
    <cellStyle name="Normal 4 2 2" xfId="295"/>
    <cellStyle name="Normal 4 3" xfId="296"/>
    <cellStyle name="Normal 4_Formato nuevos cuadros" xfId="297"/>
    <cellStyle name="Normal 5 2" xfId="298"/>
    <cellStyle name="Normal 5 3" xfId="299"/>
    <cellStyle name="Normal 6" xfId="300"/>
    <cellStyle name="Normal 6 2" xfId="301"/>
    <cellStyle name="Normal 6 2 2" xfId="302"/>
    <cellStyle name="Normal 6_Hoja1" xfId="303"/>
    <cellStyle name="Normal 7" xfId="304"/>
    <cellStyle name="Normal 7 2" xfId="305"/>
    <cellStyle name="Normal 7 2 2" xfId="306"/>
    <cellStyle name="Normal 7 2 3" xfId="307"/>
    <cellStyle name="Normal 7 3" xfId="308"/>
    <cellStyle name="Normal 7_Hoja1" xfId="309"/>
    <cellStyle name="Normal 8" xfId="310"/>
    <cellStyle name="Normal 9" xfId="311"/>
    <cellStyle name="Normal_PAG_01" xfId="312"/>
    <cellStyle name="Normal_PAG_02" xfId="313"/>
    <cellStyle name="Notas 2" xfId="314"/>
    <cellStyle name="Notas 2 2" xfId="315"/>
    <cellStyle name="Original" xfId="316"/>
    <cellStyle name="Original 2" xfId="317"/>
    <cellStyle name="Original 3" xfId="318"/>
    <cellStyle name="Porcentaje 2" xfId="319"/>
    <cellStyle name="Porcentaje 2 2" xfId="320"/>
    <cellStyle name="Porcentaje 3" xfId="321"/>
    <cellStyle name="Porcentaje 3 2" xfId="322"/>
    <cellStyle name="Porcentaje 3 3" xfId="323"/>
    <cellStyle name="Porcentaje 4" xfId="324"/>
    <cellStyle name="Porcentaje 5" xfId="325"/>
    <cellStyle name="Porcentual 10" xfId="326"/>
    <cellStyle name="Porcentual 2" xfId="327"/>
    <cellStyle name="Porcentual 2 2" xfId="328"/>
    <cellStyle name="Porcentual 2 3" xfId="329"/>
    <cellStyle name="Porcentual 2 4" xfId="330"/>
    <cellStyle name="Porcentual 2 4 2" xfId="331"/>
    <cellStyle name="Porcentual 2 5" xfId="332"/>
    <cellStyle name="Porcentual 2 6" xfId="333"/>
    <cellStyle name="Porcentual 2 7" xfId="334"/>
    <cellStyle name="Porcentual 2 8" xfId="335"/>
    <cellStyle name="Porcentual 3 2" xfId="336"/>
    <cellStyle name="Porcentual 4 2" xfId="337"/>
    <cellStyle name="Porcentual 4 3" xfId="338"/>
    <cellStyle name="Porcentual 5" xfId="339"/>
    <cellStyle name="Porcentual 5 2" xfId="340"/>
    <cellStyle name="Porcentual 5 2 2" xfId="341"/>
    <cellStyle name="Porcentual 6" xfId="342"/>
    <cellStyle name="Porcentual 7" xfId="343"/>
    <cellStyle name="Porcentual 8" xfId="344"/>
    <cellStyle name="Porcentual 9" xfId="345"/>
    <cellStyle name="Punto0" xfId="346"/>
    <cellStyle name="Salida 2" xfId="347"/>
    <cellStyle name="Salida 3" xfId="348"/>
    <cellStyle name="Texto de advertencia 2" xfId="349"/>
    <cellStyle name="Texto explicativo 2" xfId="350"/>
    <cellStyle name="Título 1 2" xfId="351"/>
    <cellStyle name="Título 1 3" xfId="352"/>
    <cellStyle name="Título 2 2" xfId="353"/>
    <cellStyle name="Título 2 3" xfId="354"/>
    <cellStyle name="Título 3 2" xfId="355"/>
    <cellStyle name="Título 3 3" xfId="356"/>
    <cellStyle name="Título 4" xfId="357"/>
    <cellStyle name="Título 5" xfId="358"/>
    <cellStyle name="Total 10" xfId="359"/>
    <cellStyle name="Total 10 2" xfId="360"/>
    <cellStyle name="Total 2 2" xfId="361"/>
    <cellStyle name="Total 2 3" xfId="362"/>
    <cellStyle name="Total 3 2" xfId="363"/>
    <cellStyle name="Total 3 2 2" xfId="364"/>
    <cellStyle name="Total 4" xfId="365"/>
    <cellStyle name="Total 5" xfId="366"/>
    <cellStyle name="Total 6" xfId="367"/>
    <cellStyle name="Total 7" xfId="368"/>
    <cellStyle name="Total 8" xfId="369"/>
    <cellStyle name="Total 9" xfId="370"/>
    <cellStyle name="Normal_Bol_Propuesto_Cap" xfId="371"/>
    <cellStyle name="Hipervínculo" xfId="372"/>
    <cellStyle name="Millares" xfId="373"/>
    <cellStyle name="Porcentaje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4">
          <cell r="AY4">
            <v>3.472</v>
          </cell>
        </row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5"/>
  <sheetViews>
    <sheetView tabSelected="1" zoomScale="120" zoomScaleNormal="120" workbookViewId="0" topLeftCell="A1">
      <selection activeCell="B17" sqref="B17"/>
    </sheetView>
  </sheetViews>
  <sheetFormatPr defaultColWidth="11.421875" defaultRowHeight="15"/>
  <cols>
    <col min="1" max="1" width="5.57421875" style="39" customWidth="1"/>
    <col min="2" max="2" width="2.421875" style="39" customWidth="1"/>
    <col min="3" max="3" width="125.7109375" style="39" customWidth="1"/>
    <col min="4" max="16384" width="11.421875" style="39" customWidth="1"/>
  </cols>
  <sheetData>
    <row r="7" spans="1:3" ht="14.25" thickBot="1">
      <c r="A7" s="38"/>
      <c r="B7" s="38"/>
      <c r="C7" s="38"/>
    </row>
    <row r="8" spans="1:3" ht="15">
      <c r="A8" s="40"/>
      <c r="B8" s="40"/>
      <c r="C8" s="40"/>
    </row>
    <row r="9" spans="1:3" ht="17.25">
      <c r="A9" s="41" t="s">
        <v>34</v>
      </c>
      <c r="B9" s="42"/>
      <c r="C9" s="40"/>
    </row>
    <row r="10" spans="1:3" ht="15">
      <c r="A10" s="43"/>
      <c r="B10" s="43"/>
      <c r="C10" s="44"/>
    </row>
    <row r="11" spans="1:3" ht="15">
      <c r="A11" s="45"/>
      <c r="B11" s="46" t="s">
        <v>32</v>
      </c>
      <c r="C11" s="52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 ht="15">
      <c r="A12" s="45"/>
      <c r="B12" s="46" t="s">
        <v>32</v>
      </c>
      <c r="C12" s="52" t="str">
        <f>+'Retiros25%| Evol Num'!A2</f>
        <v>Flujo mensual de Afiliados que Retiraron hasta el 25% de su Cuenta Individual de Capitalización para la Compra de Primer Inmueble según AFP y Finalidad</v>
      </c>
    </row>
    <row r="13" spans="1:3" ht="15">
      <c r="A13" s="45"/>
      <c r="B13" s="46" t="s">
        <v>32</v>
      </c>
      <c r="C13" s="52" t="str">
        <f>+'Retiros25%| Monto'!A2</f>
        <v>Monto mensual de Retiros de las Cuentas Individuales de Capitalización para la compra de Primer Inmueble según AFP y Finalidad</v>
      </c>
    </row>
    <row r="14" spans="1:3" ht="16.5">
      <c r="A14" s="45"/>
      <c r="B14" s="46" t="s">
        <v>32</v>
      </c>
      <c r="C14" s="53" t="s">
        <v>33</v>
      </c>
    </row>
    <row r="15" spans="1:3" ht="14.25" thickBot="1">
      <c r="A15" s="47"/>
      <c r="B15" s="48"/>
      <c r="C15" s="47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workbookViewId="0" topLeftCell="A1">
      <selection activeCell="O7" sqref="O7"/>
    </sheetView>
  </sheetViews>
  <sheetFormatPr defaultColWidth="11.421875" defaultRowHeight="15"/>
  <cols>
    <col min="1" max="1" width="1.7109375" style="54" customWidth="1"/>
    <col min="2" max="2" width="24.421875" style="54" customWidth="1"/>
    <col min="3" max="13" width="9.28125" style="54" customWidth="1"/>
    <col min="14" max="14" width="8.8515625" style="54" customWidth="1"/>
    <col min="15" max="16" width="10.7109375" style="54" customWidth="1"/>
    <col min="17" max="16384" width="11.421875" style="54" customWidth="1"/>
  </cols>
  <sheetData>
    <row r="1" ht="16.5">
      <c r="B1" s="55" t="s">
        <v>38</v>
      </c>
    </row>
    <row r="2" spans="1:16" s="14" customFormat="1" ht="55.5" customHeight="1">
      <c r="A2" s="1" t="s">
        <v>41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s="14" customFormat="1" ht="16.5">
      <c r="A3" s="3">
        <v>45322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4" customFormat="1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4" customFormat="1" ht="12.75" customHeight="1">
      <c r="A5" s="132" t="s">
        <v>25</v>
      </c>
      <c r="B5" s="133"/>
      <c r="C5" s="56" t="s">
        <v>39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130" t="s">
        <v>4</v>
      </c>
      <c r="O5" s="18" t="s">
        <v>43</v>
      </c>
      <c r="P5" s="18" t="s">
        <v>5</v>
      </c>
    </row>
    <row r="6" spans="1:16" s="14" customFormat="1" ht="12.75">
      <c r="A6" s="134"/>
      <c r="B6" s="134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20" t="s">
        <v>15</v>
      </c>
      <c r="M6" s="20" t="s">
        <v>16</v>
      </c>
      <c r="N6" s="131"/>
      <c r="O6" s="21" t="s">
        <v>44</v>
      </c>
      <c r="P6" s="21" t="s">
        <v>17</v>
      </c>
    </row>
    <row r="7" spans="1:17" s="14" customFormat="1" ht="12.75">
      <c r="A7" s="70" t="s">
        <v>0</v>
      </c>
      <c r="B7" s="94"/>
      <c r="C7" s="95">
        <f>+C9+C8</f>
        <v>0</v>
      </c>
      <c r="D7" s="95">
        <f aca="true" t="shared" si="0" ref="D7:M7">+D9+D8</f>
        <v>149</v>
      </c>
      <c r="E7" s="95">
        <f t="shared" si="0"/>
        <v>1862</v>
      </c>
      <c r="F7" s="95">
        <f t="shared" si="0"/>
        <v>2510</v>
      </c>
      <c r="G7" s="95">
        <f t="shared" si="0"/>
        <v>1730</v>
      </c>
      <c r="H7" s="95">
        <f t="shared" si="0"/>
        <v>1151</v>
      </c>
      <c r="I7" s="95">
        <f t="shared" si="0"/>
        <v>565</v>
      </c>
      <c r="J7" s="95">
        <f t="shared" si="0"/>
        <v>244</v>
      </c>
      <c r="K7" s="95">
        <f t="shared" si="0"/>
        <v>107</v>
      </c>
      <c r="L7" s="95">
        <f t="shared" si="0"/>
        <v>21</v>
      </c>
      <c r="M7" s="95">
        <f t="shared" si="0"/>
        <v>3</v>
      </c>
      <c r="N7" s="95">
        <f>+N9+N8</f>
        <v>8342</v>
      </c>
      <c r="O7" s="96">
        <f>+N7/$N$7</f>
        <v>1</v>
      </c>
      <c r="P7" s="96">
        <f>+N7/$N$19</f>
        <v>0.07055380763895937</v>
      </c>
      <c r="Q7" s="22"/>
    </row>
    <row r="8" spans="1:29" s="14" customFormat="1" ht="12.75">
      <c r="A8" s="97"/>
      <c r="B8" s="51" t="s">
        <v>22</v>
      </c>
      <c r="C8" s="86">
        <v>0</v>
      </c>
      <c r="D8" s="86">
        <v>24</v>
      </c>
      <c r="E8" s="86">
        <v>487</v>
      </c>
      <c r="F8" s="86">
        <v>1029</v>
      </c>
      <c r="G8" s="86">
        <v>980</v>
      </c>
      <c r="H8" s="86">
        <v>689</v>
      </c>
      <c r="I8" s="86">
        <v>311</v>
      </c>
      <c r="J8" s="86">
        <v>125</v>
      </c>
      <c r="K8" s="86">
        <v>55</v>
      </c>
      <c r="L8" s="86">
        <v>12</v>
      </c>
      <c r="M8" s="86">
        <v>2</v>
      </c>
      <c r="N8" s="86">
        <v>3714</v>
      </c>
      <c r="O8" s="98">
        <f>+N8/$N$7</f>
        <v>0.44521697434667945</v>
      </c>
      <c r="P8" s="86"/>
      <c r="Q8" s="22"/>
      <c r="AC8" s="23"/>
    </row>
    <row r="9" spans="1:17" s="14" customFormat="1" ht="12.75">
      <c r="A9" s="73"/>
      <c r="B9" s="99" t="s">
        <v>23</v>
      </c>
      <c r="C9" s="89">
        <v>0</v>
      </c>
      <c r="D9" s="89">
        <v>125</v>
      </c>
      <c r="E9" s="89">
        <v>1375</v>
      </c>
      <c r="F9" s="89">
        <v>1481</v>
      </c>
      <c r="G9" s="89">
        <v>750</v>
      </c>
      <c r="H9" s="89">
        <v>462</v>
      </c>
      <c r="I9" s="89">
        <v>254</v>
      </c>
      <c r="J9" s="89">
        <v>119</v>
      </c>
      <c r="K9" s="89">
        <v>52</v>
      </c>
      <c r="L9" s="89">
        <v>9</v>
      </c>
      <c r="M9" s="89">
        <v>1</v>
      </c>
      <c r="N9" s="89">
        <v>4628</v>
      </c>
      <c r="O9" s="100">
        <f>+N9/$N$7</f>
        <v>0.5547830256533205</v>
      </c>
      <c r="P9" s="89"/>
      <c r="Q9" s="22"/>
    </row>
    <row r="10" spans="1:17" s="14" customFormat="1" ht="12.75">
      <c r="A10" s="70" t="s">
        <v>1</v>
      </c>
      <c r="B10" s="70"/>
      <c r="C10" s="95">
        <f>+C12+C11</f>
        <v>0</v>
      </c>
      <c r="D10" s="95">
        <f aca="true" t="shared" si="1" ref="D10:M10">+D12+D11</f>
        <v>55</v>
      </c>
      <c r="E10" s="95">
        <f t="shared" si="1"/>
        <v>1755</v>
      </c>
      <c r="F10" s="95">
        <f t="shared" si="1"/>
        <v>6537</v>
      </c>
      <c r="G10" s="95">
        <f t="shared" si="1"/>
        <v>10023</v>
      </c>
      <c r="H10" s="95">
        <f t="shared" si="1"/>
        <v>9317</v>
      </c>
      <c r="I10" s="95">
        <f t="shared" si="1"/>
        <v>6400</v>
      </c>
      <c r="J10" s="95">
        <f t="shared" si="1"/>
        <v>3834</v>
      </c>
      <c r="K10" s="95">
        <f t="shared" si="1"/>
        <v>2056</v>
      </c>
      <c r="L10" s="95">
        <f t="shared" si="1"/>
        <v>663</v>
      </c>
      <c r="M10" s="95">
        <f t="shared" si="1"/>
        <v>23</v>
      </c>
      <c r="N10" s="95">
        <f>+N12+N11</f>
        <v>40663</v>
      </c>
      <c r="O10" s="96">
        <f>+N10/$N$10</f>
        <v>1</v>
      </c>
      <c r="P10" s="96">
        <f>+N10/$N$19</f>
        <v>0.34391386718089245</v>
      </c>
      <c r="Q10" s="22"/>
    </row>
    <row r="11" spans="1:29" s="14" customFormat="1" ht="12.75">
      <c r="A11" s="97"/>
      <c r="B11" s="51" t="s">
        <v>22</v>
      </c>
      <c r="C11" s="86">
        <v>0</v>
      </c>
      <c r="D11" s="86">
        <v>21</v>
      </c>
      <c r="E11" s="86">
        <v>783</v>
      </c>
      <c r="F11" s="86">
        <v>3719</v>
      </c>
      <c r="G11" s="86">
        <v>6605</v>
      </c>
      <c r="H11" s="86">
        <v>6489</v>
      </c>
      <c r="I11" s="86">
        <v>4395</v>
      </c>
      <c r="J11" s="86">
        <v>2546</v>
      </c>
      <c r="K11" s="86">
        <v>1335</v>
      </c>
      <c r="L11" s="86">
        <v>428</v>
      </c>
      <c r="M11" s="86">
        <v>10</v>
      </c>
      <c r="N11" s="86">
        <v>26331</v>
      </c>
      <c r="O11" s="101">
        <f>+N11/$N$10</f>
        <v>0.6475419914910361</v>
      </c>
      <c r="P11" s="86"/>
      <c r="Q11" s="22"/>
      <c r="U11" s="23"/>
      <c r="V11" s="23"/>
      <c r="W11" s="23"/>
      <c r="X11" s="23"/>
      <c r="Y11" s="23"/>
      <c r="AC11" s="23"/>
    </row>
    <row r="12" spans="1:29" s="14" customFormat="1" ht="12.75">
      <c r="A12" s="73"/>
      <c r="B12" s="99" t="s">
        <v>23</v>
      </c>
      <c r="C12" s="89">
        <v>0</v>
      </c>
      <c r="D12" s="89">
        <v>34</v>
      </c>
      <c r="E12" s="89">
        <v>972</v>
      </c>
      <c r="F12" s="89">
        <v>2818</v>
      </c>
      <c r="G12" s="89">
        <v>3418</v>
      </c>
      <c r="H12" s="89">
        <v>2828</v>
      </c>
      <c r="I12" s="89">
        <v>2005</v>
      </c>
      <c r="J12" s="89">
        <v>1288</v>
      </c>
      <c r="K12" s="89">
        <v>721</v>
      </c>
      <c r="L12" s="89">
        <v>235</v>
      </c>
      <c r="M12" s="89">
        <v>13</v>
      </c>
      <c r="N12" s="89">
        <v>14332</v>
      </c>
      <c r="O12" s="100">
        <f>+N12/$N$10</f>
        <v>0.3524580085089639</v>
      </c>
      <c r="P12" s="89"/>
      <c r="Q12" s="22"/>
      <c r="U12" s="23"/>
      <c r="V12" s="23"/>
      <c r="W12" s="23"/>
      <c r="X12" s="23"/>
      <c r="AC12" s="23"/>
    </row>
    <row r="13" spans="1:17" s="14" customFormat="1" ht="12.75">
      <c r="A13" s="70" t="s">
        <v>2</v>
      </c>
      <c r="B13" s="70"/>
      <c r="C13" s="95">
        <f>+C15+C14</f>
        <v>0</v>
      </c>
      <c r="D13" s="95">
        <f aca="true" t="shared" si="2" ref="D13:M13">+D15+D14</f>
        <v>105</v>
      </c>
      <c r="E13" s="95">
        <f t="shared" si="2"/>
        <v>3218</v>
      </c>
      <c r="F13" s="95">
        <f t="shared" si="2"/>
        <v>9645</v>
      </c>
      <c r="G13" s="95">
        <f t="shared" si="2"/>
        <v>11246</v>
      </c>
      <c r="H13" s="95">
        <f t="shared" si="2"/>
        <v>8665</v>
      </c>
      <c r="I13" s="95">
        <f t="shared" si="2"/>
        <v>5252</v>
      </c>
      <c r="J13" s="95">
        <f t="shared" si="2"/>
        <v>2953</v>
      </c>
      <c r="K13" s="95">
        <f t="shared" si="2"/>
        <v>1480</v>
      </c>
      <c r="L13" s="95">
        <f t="shared" si="2"/>
        <v>426</v>
      </c>
      <c r="M13" s="95">
        <f t="shared" si="2"/>
        <v>12</v>
      </c>
      <c r="N13" s="95">
        <f>+N15+N14</f>
        <v>43002</v>
      </c>
      <c r="O13" s="96">
        <f>+N13/$N$13</f>
        <v>1</v>
      </c>
      <c r="P13" s="96">
        <f>+N13/$N$19</f>
        <v>0.3636963361412768</v>
      </c>
      <c r="Q13" s="22"/>
    </row>
    <row r="14" spans="1:29" s="14" customFormat="1" ht="12.75">
      <c r="A14" s="97"/>
      <c r="B14" s="51" t="s">
        <v>22</v>
      </c>
      <c r="C14" s="86">
        <v>0</v>
      </c>
      <c r="D14" s="86">
        <v>38</v>
      </c>
      <c r="E14" s="86">
        <v>1359</v>
      </c>
      <c r="F14" s="86">
        <v>5293</v>
      </c>
      <c r="G14" s="86">
        <v>7584</v>
      </c>
      <c r="H14" s="86">
        <v>6387</v>
      </c>
      <c r="I14" s="86">
        <v>3830</v>
      </c>
      <c r="J14" s="86">
        <v>2113</v>
      </c>
      <c r="K14" s="86">
        <v>1024</v>
      </c>
      <c r="L14" s="86">
        <v>308</v>
      </c>
      <c r="M14" s="86">
        <v>5</v>
      </c>
      <c r="N14" s="86">
        <v>27941</v>
      </c>
      <c r="O14" s="101">
        <f>+N14/$N$13</f>
        <v>0.6497604762569182</v>
      </c>
      <c r="P14" s="86"/>
      <c r="Q14" s="22"/>
      <c r="U14" s="23"/>
      <c r="V14" s="23"/>
      <c r="W14" s="23"/>
      <c r="X14" s="23"/>
      <c r="Y14" s="23"/>
      <c r="AC14" s="23"/>
    </row>
    <row r="15" spans="1:29" s="14" customFormat="1" ht="12.75">
      <c r="A15" s="73"/>
      <c r="B15" s="99" t="s">
        <v>23</v>
      </c>
      <c r="C15" s="89">
        <v>0</v>
      </c>
      <c r="D15" s="89">
        <v>67</v>
      </c>
      <c r="E15" s="89">
        <v>1859</v>
      </c>
      <c r="F15" s="89">
        <v>4352</v>
      </c>
      <c r="G15" s="89">
        <v>3662</v>
      </c>
      <c r="H15" s="89">
        <v>2278</v>
      </c>
      <c r="I15" s="89">
        <v>1422</v>
      </c>
      <c r="J15" s="89">
        <v>840</v>
      </c>
      <c r="K15" s="89">
        <v>456</v>
      </c>
      <c r="L15" s="89">
        <v>118</v>
      </c>
      <c r="M15" s="89">
        <v>7</v>
      </c>
      <c r="N15" s="89">
        <v>15061</v>
      </c>
      <c r="O15" s="100">
        <f>+N15/$N$13</f>
        <v>0.3502395237430817</v>
      </c>
      <c r="P15" s="89"/>
      <c r="Q15" s="22"/>
      <c r="U15" s="23"/>
      <c r="V15" s="23"/>
      <c r="W15" s="23"/>
      <c r="X15" s="23"/>
      <c r="AC15" s="23"/>
    </row>
    <row r="16" spans="1:17" s="14" customFormat="1" ht="12.75">
      <c r="A16" s="70" t="s">
        <v>3</v>
      </c>
      <c r="B16" s="70"/>
      <c r="C16" s="95">
        <f>+C18+C17</f>
        <v>0</v>
      </c>
      <c r="D16" s="95">
        <f aca="true" t="shared" si="3" ref="D16:M16">+D18+D17</f>
        <v>26</v>
      </c>
      <c r="E16" s="95">
        <f t="shared" si="3"/>
        <v>1185</v>
      </c>
      <c r="F16" s="95">
        <f t="shared" si="3"/>
        <v>4554</v>
      </c>
      <c r="G16" s="95">
        <f t="shared" si="3"/>
        <v>6669</v>
      </c>
      <c r="H16" s="95">
        <f t="shared" si="3"/>
        <v>5993</v>
      </c>
      <c r="I16" s="95">
        <f t="shared" si="3"/>
        <v>3995</v>
      </c>
      <c r="J16" s="95">
        <f t="shared" si="3"/>
        <v>2265</v>
      </c>
      <c r="K16" s="95">
        <f t="shared" si="3"/>
        <v>1166</v>
      </c>
      <c r="L16" s="95">
        <f t="shared" si="3"/>
        <v>345</v>
      </c>
      <c r="M16" s="95">
        <f t="shared" si="3"/>
        <v>31</v>
      </c>
      <c r="N16" s="95">
        <f>+N18+N17</f>
        <v>26229</v>
      </c>
      <c r="O16" s="96">
        <f>+N16/$N$16</f>
        <v>1</v>
      </c>
      <c r="P16" s="96">
        <f>+N16/$N$19</f>
        <v>0.22183598903887142</v>
      </c>
      <c r="Q16" s="22"/>
    </row>
    <row r="17" spans="1:29" s="14" customFormat="1" ht="12.75">
      <c r="A17" s="97"/>
      <c r="B17" s="51" t="s">
        <v>22</v>
      </c>
      <c r="C17" s="86">
        <v>0</v>
      </c>
      <c r="D17" s="86">
        <v>12</v>
      </c>
      <c r="E17" s="86">
        <v>578</v>
      </c>
      <c r="F17" s="86">
        <v>2660</v>
      </c>
      <c r="G17" s="86">
        <v>4509</v>
      </c>
      <c r="H17" s="86">
        <v>4178</v>
      </c>
      <c r="I17" s="86">
        <v>2710</v>
      </c>
      <c r="J17" s="86">
        <v>1492</v>
      </c>
      <c r="K17" s="86">
        <v>743</v>
      </c>
      <c r="L17" s="86">
        <v>228</v>
      </c>
      <c r="M17" s="86">
        <v>4</v>
      </c>
      <c r="N17" s="86">
        <v>17114</v>
      </c>
      <c r="O17" s="101">
        <f>+N17/$N$16</f>
        <v>0.6524838918754051</v>
      </c>
      <c r="P17" s="86"/>
      <c r="Q17" s="22"/>
      <c r="U17" s="23"/>
      <c r="V17" s="23"/>
      <c r="W17" s="23"/>
      <c r="X17" s="23"/>
      <c r="AC17" s="23"/>
    </row>
    <row r="18" spans="1:29" s="14" customFormat="1" ht="12.75">
      <c r="A18" s="73"/>
      <c r="B18" s="99" t="s">
        <v>23</v>
      </c>
      <c r="C18" s="89">
        <v>0</v>
      </c>
      <c r="D18" s="89">
        <v>14</v>
      </c>
      <c r="E18" s="89">
        <v>607</v>
      </c>
      <c r="F18" s="89">
        <v>1894</v>
      </c>
      <c r="G18" s="89">
        <v>2160</v>
      </c>
      <c r="H18" s="89">
        <v>1815</v>
      </c>
      <c r="I18" s="89">
        <v>1285</v>
      </c>
      <c r="J18" s="89">
        <v>773</v>
      </c>
      <c r="K18" s="89">
        <v>423</v>
      </c>
      <c r="L18" s="89">
        <v>117</v>
      </c>
      <c r="M18" s="89">
        <v>27</v>
      </c>
      <c r="N18" s="89">
        <v>9115</v>
      </c>
      <c r="O18" s="100">
        <f>+N18/$N$16</f>
        <v>0.34751610812459494</v>
      </c>
      <c r="P18" s="89"/>
      <c r="Q18" s="22"/>
      <c r="U18" s="23"/>
      <c r="V18" s="23"/>
      <c r="W18" s="23"/>
      <c r="AC18" s="23"/>
    </row>
    <row r="19" spans="1:17" s="14" customFormat="1" ht="12.75">
      <c r="A19" s="102" t="s">
        <v>24</v>
      </c>
      <c r="B19" s="70"/>
      <c r="C19" s="95">
        <f>+C21+C20</f>
        <v>0</v>
      </c>
      <c r="D19" s="95">
        <f aca="true" t="shared" si="4" ref="D19:M19">+D21+D20</f>
        <v>335</v>
      </c>
      <c r="E19" s="95">
        <f t="shared" si="4"/>
        <v>8020</v>
      </c>
      <c r="F19" s="95">
        <f t="shared" si="4"/>
        <v>23246</v>
      </c>
      <c r="G19" s="95">
        <f t="shared" si="4"/>
        <v>29668</v>
      </c>
      <c r="H19" s="95">
        <f t="shared" si="4"/>
        <v>25126</v>
      </c>
      <c r="I19" s="95">
        <f t="shared" si="4"/>
        <v>16212</v>
      </c>
      <c r="J19" s="95">
        <f t="shared" si="4"/>
        <v>9296</v>
      </c>
      <c r="K19" s="95">
        <f t="shared" si="4"/>
        <v>4809</v>
      </c>
      <c r="L19" s="95">
        <f t="shared" si="4"/>
        <v>1455</v>
      </c>
      <c r="M19" s="95">
        <f t="shared" si="4"/>
        <v>69</v>
      </c>
      <c r="N19" s="95">
        <f>+N21+N20</f>
        <v>118236</v>
      </c>
      <c r="O19" s="96">
        <f>+N19/$N$19</f>
        <v>1</v>
      </c>
      <c r="P19" s="96">
        <f>+N19/$N$19</f>
        <v>1</v>
      </c>
      <c r="Q19" s="22"/>
    </row>
    <row r="20" spans="1:17" s="14" customFormat="1" ht="12.75">
      <c r="A20" s="103"/>
      <c r="B20" s="26" t="s">
        <v>22</v>
      </c>
      <c r="C20" s="86">
        <f>+C8+C11+C14+C17</f>
        <v>0</v>
      </c>
      <c r="D20" s="86">
        <f aca="true" t="shared" si="5" ref="D20:M21">+D8+D11+D14+D17</f>
        <v>95</v>
      </c>
      <c r="E20" s="86">
        <f t="shared" si="5"/>
        <v>3207</v>
      </c>
      <c r="F20" s="86">
        <f t="shared" si="5"/>
        <v>12701</v>
      </c>
      <c r="G20" s="86">
        <f t="shared" si="5"/>
        <v>19678</v>
      </c>
      <c r="H20" s="86">
        <f t="shared" si="5"/>
        <v>17743</v>
      </c>
      <c r="I20" s="86">
        <f t="shared" si="5"/>
        <v>11246</v>
      </c>
      <c r="J20" s="86">
        <f t="shared" si="5"/>
        <v>6276</v>
      </c>
      <c r="K20" s="86">
        <f t="shared" si="5"/>
        <v>3157</v>
      </c>
      <c r="L20" s="86">
        <f t="shared" si="5"/>
        <v>976</v>
      </c>
      <c r="M20" s="86">
        <f t="shared" si="5"/>
        <v>21</v>
      </c>
      <c r="N20" s="86">
        <f>SUM(C20:M20)</f>
        <v>75100</v>
      </c>
      <c r="O20" s="101">
        <f>+N20/$N$19</f>
        <v>0.6351703372915186</v>
      </c>
      <c r="P20" s="86"/>
      <c r="Q20" s="22"/>
    </row>
    <row r="21" spans="1:17" s="14" customFormat="1" ht="12.75">
      <c r="A21" s="99"/>
      <c r="B21" s="104" t="s">
        <v>23</v>
      </c>
      <c r="C21" s="89">
        <f>+C9+C12+C15+C18</f>
        <v>0</v>
      </c>
      <c r="D21" s="89">
        <f t="shared" si="5"/>
        <v>240</v>
      </c>
      <c r="E21" s="89">
        <f t="shared" si="5"/>
        <v>4813</v>
      </c>
      <c r="F21" s="89">
        <f t="shared" si="5"/>
        <v>10545</v>
      </c>
      <c r="G21" s="89">
        <f t="shared" si="5"/>
        <v>9990</v>
      </c>
      <c r="H21" s="89">
        <f t="shared" si="5"/>
        <v>7383</v>
      </c>
      <c r="I21" s="89">
        <f t="shared" si="5"/>
        <v>4966</v>
      </c>
      <c r="J21" s="89">
        <f t="shared" si="5"/>
        <v>3020</v>
      </c>
      <c r="K21" s="89">
        <f t="shared" si="5"/>
        <v>1652</v>
      </c>
      <c r="L21" s="89">
        <f t="shared" si="5"/>
        <v>479</v>
      </c>
      <c r="M21" s="89">
        <f t="shared" si="5"/>
        <v>48</v>
      </c>
      <c r="N21" s="89">
        <f>SUM(C21:M21)</f>
        <v>43136</v>
      </c>
      <c r="O21" s="100">
        <f>+N21/$N$19</f>
        <v>0.36482966270848133</v>
      </c>
      <c r="P21" s="89"/>
      <c r="Q21" s="22"/>
    </row>
    <row r="22" spans="1:16" s="14" customFormat="1" ht="12.75">
      <c r="A22" s="102" t="s">
        <v>18</v>
      </c>
      <c r="B22" s="105"/>
      <c r="C22" s="106">
        <f>+C19/$N$19</f>
        <v>0</v>
      </c>
      <c r="D22" s="106">
        <f aca="true" t="shared" si="6" ref="D22:N22">+D19/$N$19</f>
        <v>0.0028333164180114347</v>
      </c>
      <c r="E22" s="106">
        <f t="shared" si="6"/>
        <v>0.06783044081328868</v>
      </c>
      <c r="F22" s="106">
        <f t="shared" si="6"/>
        <v>0.1966067864271457</v>
      </c>
      <c r="G22" s="106">
        <f t="shared" si="6"/>
        <v>0.2509218850434724</v>
      </c>
      <c r="H22" s="106">
        <f t="shared" si="6"/>
        <v>0.2125071890118069</v>
      </c>
      <c r="I22" s="106">
        <f t="shared" si="6"/>
        <v>0.13711559930985487</v>
      </c>
      <c r="J22" s="106">
        <f t="shared" si="6"/>
        <v>0.07862241618457999</v>
      </c>
      <c r="K22" s="106">
        <f t="shared" si="6"/>
        <v>0.04067289150512534</v>
      </c>
      <c r="L22" s="106">
        <f t="shared" si="6"/>
        <v>0.012305896681213844</v>
      </c>
      <c r="M22" s="106">
        <f t="shared" si="6"/>
        <v>0.0005835786055008627</v>
      </c>
      <c r="N22" s="106">
        <f t="shared" si="6"/>
        <v>1</v>
      </c>
      <c r="O22" s="97"/>
      <c r="P22" s="107"/>
    </row>
    <row r="23" spans="1:16" s="14" customFormat="1" ht="2.25" customHeight="1" thickBot="1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</row>
    <row r="24" spans="1:16" s="14" customFormat="1" ht="12.75">
      <c r="A24" s="26" t="s">
        <v>37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</row>
    <row r="25" spans="1:16" s="14" customFormat="1" ht="30" customHeight="1">
      <c r="A25" s="128" t="s">
        <v>31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</row>
    <row r="26" spans="1:16" s="14" customFormat="1" ht="12.75">
      <c r="A26" s="26" t="s">
        <v>40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</row>
    <row r="27" spans="6:14" ht="15">
      <c r="F27" s="59"/>
      <c r="N27" s="59"/>
    </row>
    <row r="28" spans="4:15" ht="15">
      <c r="D28" s="59"/>
      <c r="E28" s="59"/>
      <c r="F28" s="59"/>
      <c r="G28" s="59"/>
      <c r="M28" s="59"/>
      <c r="N28" s="59"/>
      <c r="O28" s="59"/>
    </row>
    <row r="29" spans="4:15" ht="15">
      <c r="D29" s="59"/>
      <c r="E29" s="59"/>
      <c r="F29" s="59"/>
      <c r="G29" s="59"/>
      <c r="H29" s="59"/>
      <c r="I29" s="59"/>
      <c r="J29" s="59"/>
      <c r="M29" s="59"/>
      <c r="N29" s="59"/>
      <c r="O29" s="59"/>
    </row>
    <row r="30" spans="4:15" ht="15">
      <c r="D30" s="59"/>
      <c r="E30" s="59"/>
      <c r="F30" s="59"/>
      <c r="G30" s="59"/>
      <c r="H30" s="59"/>
      <c r="I30" s="59"/>
      <c r="J30" s="59"/>
      <c r="K30" s="59"/>
      <c r="M30" s="59"/>
      <c r="N30" s="59"/>
      <c r="O30" s="59"/>
    </row>
    <row r="31" spans="3:15" ht="15"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59"/>
      <c r="O31" s="59"/>
    </row>
    <row r="32" spans="3:15" ht="15"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59"/>
      <c r="O32" s="59"/>
    </row>
    <row r="33" spans="4:15" ht="15">
      <c r="D33" s="59"/>
      <c r="E33" s="59"/>
      <c r="F33" s="59"/>
      <c r="G33" s="59"/>
      <c r="H33" s="59"/>
      <c r="I33" s="59"/>
      <c r="J33" s="59"/>
      <c r="K33" s="59"/>
      <c r="M33" s="59"/>
      <c r="N33" s="59"/>
      <c r="O33" s="59"/>
    </row>
    <row r="34" spans="4:15" ht="15"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4:15" ht="15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4:15" ht="15">
      <c r="D36" s="59"/>
      <c r="E36" s="59"/>
      <c r="F36" s="59"/>
      <c r="G36" s="59"/>
      <c r="H36" s="59"/>
      <c r="I36" s="59"/>
      <c r="J36" s="59"/>
      <c r="M36" s="59"/>
      <c r="N36" s="59"/>
      <c r="O36" s="59"/>
    </row>
    <row r="37" spans="5:15" ht="15"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4:15" ht="15"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4:15" ht="15">
      <c r="D39" s="59"/>
      <c r="E39" s="59"/>
      <c r="F39" s="59"/>
      <c r="G39" s="59"/>
      <c r="H39" s="59"/>
      <c r="I39" s="59"/>
      <c r="M39" s="59"/>
      <c r="N39" s="59"/>
      <c r="O39" s="59"/>
    </row>
    <row r="40" spans="4:13" ht="15">
      <c r="D40" s="59"/>
      <c r="E40" s="59"/>
      <c r="F40" s="59"/>
      <c r="G40" s="59"/>
      <c r="H40" s="59"/>
      <c r="I40" s="59"/>
      <c r="M40" s="59"/>
    </row>
    <row r="41" spans="4:15" ht="15">
      <c r="D41" s="59"/>
      <c r="E41" s="59"/>
      <c r="F41" s="59"/>
      <c r="G41" s="59"/>
      <c r="H41" s="59"/>
      <c r="I41" s="59"/>
      <c r="J41" s="59"/>
      <c r="K41" s="59"/>
      <c r="M41" s="59"/>
      <c r="N41" s="59"/>
      <c r="O41" s="59"/>
    </row>
    <row r="42" spans="4:15" ht="15">
      <c r="D42" s="59"/>
      <c r="E42" s="59"/>
      <c r="F42" s="59"/>
      <c r="G42" s="59"/>
      <c r="H42" s="59"/>
      <c r="I42" s="59"/>
      <c r="J42" s="59"/>
      <c r="K42" s="59"/>
      <c r="M42" s="59"/>
      <c r="N42" s="59"/>
      <c r="O42" s="59"/>
    </row>
    <row r="43" spans="3:15" ht="15"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O43" s="59"/>
    </row>
    <row r="44" spans="3:13" ht="15"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</row>
    <row r="45" spans="3:13" ht="15">
      <c r="C45" s="59"/>
      <c r="D45" s="59"/>
      <c r="E45" s="59"/>
      <c r="F45" s="59"/>
      <c r="G45" s="59"/>
      <c r="H45" s="59"/>
      <c r="I45" s="59"/>
      <c r="M45" s="59"/>
    </row>
    <row r="46" spans="5:13" ht="15">
      <c r="E46" s="59"/>
      <c r="F46" s="59"/>
      <c r="G46" s="59"/>
      <c r="H46" s="59"/>
      <c r="I46" s="59"/>
      <c r="M46" s="59"/>
    </row>
    <row r="47" spans="3:15" ht="1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59"/>
    </row>
    <row r="48" spans="7:15" ht="15">
      <c r="G48" s="59"/>
      <c r="H48" s="59"/>
      <c r="I48" s="59"/>
      <c r="O48" s="59"/>
    </row>
    <row r="49" spans="4:13" ht="15">
      <c r="D49" s="59"/>
      <c r="E49" s="59"/>
      <c r="F49" s="59"/>
      <c r="G49" s="59"/>
      <c r="H49" s="59"/>
      <c r="I49" s="59"/>
      <c r="J49" s="59"/>
      <c r="M49" s="59"/>
    </row>
    <row r="50" spans="4:13" ht="15">
      <c r="D50" s="59"/>
      <c r="E50" s="59"/>
      <c r="F50" s="59"/>
      <c r="G50" s="59"/>
      <c r="H50" s="59"/>
      <c r="I50" s="59"/>
      <c r="J50" s="59"/>
      <c r="M50" s="59"/>
    </row>
    <row r="51" spans="5:13" ht="15">
      <c r="E51" s="59"/>
      <c r="F51" s="59"/>
      <c r="G51" s="59"/>
      <c r="M51" s="59"/>
    </row>
    <row r="52" spans="4:13" ht="15"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3:12" ht="15">
      <c r="C53" s="59"/>
      <c r="D53" s="59"/>
      <c r="E53" s="59"/>
      <c r="F53" s="59"/>
      <c r="G53" s="59"/>
      <c r="H53" s="59"/>
      <c r="I53" s="59"/>
      <c r="L53" s="59"/>
    </row>
    <row r="56" spans="4:13" ht="15">
      <c r="D56" s="59"/>
      <c r="E56" s="59"/>
      <c r="F56" s="59"/>
      <c r="G56" s="59"/>
      <c r="H56" s="59"/>
      <c r="I56" s="59"/>
      <c r="J56" s="59"/>
      <c r="M56" s="59"/>
    </row>
    <row r="57" spans="3:13" ht="15">
      <c r="C57" s="59"/>
      <c r="D57" s="59"/>
      <c r="E57" s="59"/>
      <c r="F57" s="59"/>
      <c r="G57" s="59"/>
      <c r="H57" s="59"/>
      <c r="I57" s="59"/>
      <c r="J57" s="59"/>
      <c r="M57" s="59"/>
    </row>
    <row r="59" spans="3:12" ht="15">
      <c r="C59" s="59"/>
      <c r="D59" s="59"/>
      <c r="E59" s="59"/>
      <c r="F59" s="59"/>
      <c r="G59" s="59"/>
      <c r="H59" s="59"/>
      <c r="I59" s="59"/>
      <c r="J59" s="59"/>
      <c r="K59" s="59"/>
      <c r="L59" s="59"/>
    </row>
  </sheetData>
  <mergeCells count="3">
    <mergeCell ref="A25:P25"/>
    <mergeCell ref="N5:N6"/>
    <mergeCell ref="A5:B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showGridLines="0" zoomScale="90" zoomScaleNormal="90" workbookViewId="0" topLeftCell="A1">
      <selection activeCell="B20" sqref="B20"/>
    </sheetView>
  </sheetViews>
  <sheetFormatPr defaultColWidth="0" defaultRowHeight="15"/>
  <cols>
    <col min="1" max="1" width="2.28125" style="5" customWidth="1"/>
    <col min="2" max="2" width="29.140625" style="5" customWidth="1"/>
    <col min="3" max="15" width="8.28125" style="6" customWidth="1"/>
    <col min="16" max="16" width="9.8515625" style="6" customWidth="1"/>
    <col min="17" max="17" width="7.28125" style="2" customWidth="1"/>
    <col min="18" max="251" width="11.421875" style="2" customWidth="1"/>
    <col min="252" max="252" width="2.28125" style="2" customWidth="1"/>
    <col min="253" max="253" width="22.7109375" style="2" customWidth="1"/>
    <col min="254" max="16384" width="0" style="2" hidden="1" customWidth="1"/>
  </cols>
  <sheetData>
    <row r="1" ht="16.5">
      <c r="B1" s="55" t="s">
        <v>38</v>
      </c>
    </row>
    <row r="2" spans="1:17" ht="55.5" customHeight="1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13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" customHeight="1">
      <c r="A4" s="132" t="s">
        <v>25</v>
      </c>
      <c r="B4" s="133"/>
      <c r="C4" s="135">
        <f aca="true" t="shared" si="0" ref="C4:M4">+EOMONTH(D4,-1)</f>
        <v>44957</v>
      </c>
      <c r="D4" s="135">
        <f t="shared" si="0"/>
        <v>44985</v>
      </c>
      <c r="E4" s="135">
        <f t="shared" si="0"/>
        <v>45016</v>
      </c>
      <c r="F4" s="135">
        <f t="shared" si="0"/>
        <v>45046</v>
      </c>
      <c r="G4" s="135">
        <f t="shared" si="0"/>
        <v>45077</v>
      </c>
      <c r="H4" s="135">
        <f t="shared" si="0"/>
        <v>45107</v>
      </c>
      <c r="I4" s="135">
        <f t="shared" si="0"/>
        <v>45138</v>
      </c>
      <c r="J4" s="135">
        <f t="shared" si="0"/>
        <v>45169</v>
      </c>
      <c r="K4" s="135">
        <f t="shared" si="0"/>
        <v>45199</v>
      </c>
      <c r="L4" s="135">
        <f t="shared" si="0"/>
        <v>45230</v>
      </c>
      <c r="M4" s="135">
        <f t="shared" si="0"/>
        <v>45260</v>
      </c>
      <c r="N4" s="135">
        <f>+EOMONTH(O4,-1)</f>
        <v>45291</v>
      </c>
      <c r="O4" s="135">
        <f>+'Retiros 25%|AFP-Sexo-Edad'!A3</f>
        <v>45322</v>
      </c>
      <c r="P4" s="12" t="s">
        <v>19</v>
      </c>
      <c r="Q4" s="7"/>
    </row>
    <row r="5" spans="1:17" ht="15" customHeight="1">
      <c r="A5" s="134"/>
      <c r="B5" s="134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" t="s">
        <v>20</v>
      </c>
      <c r="Q5" s="8" t="s">
        <v>21</v>
      </c>
    </row>
    <row r="6" spans="1:19" ht="15.75" customHeight="1">
      <c r="A6" s="80" t="s">
        <v>0</v>
      </c>
      <c r="B6" s="81"/>
      <c r="C6" s="82">
        <v>23</v>
      </c>
      <c r="D6" s="82">
        <v>39</v>
      </c>
      <c r="E6" s="82">
        <v>34</v>
      </c>
      <c r="F6" s="82">
        <v>23</v>
      </c>
      <c r="G6" s="82">
        <v>52</v>
      </c>
      <c r="H6" s="82">
        <v>34</v>
      </c>
      <c r="I6" s="82">
        <v>39</v>
      </c>
      <c r="J6" s="82">
        <v>79</v>
      </c>
      <c r="K6" s="82">
        <v>63</v>
      </c>
      <c r="L6" s="82">
        <v>61</v>
      </c>
      <c r="M6" s="83">
        <v>56</v>
      </c>
      <c r="N6" s="83">
        <v>57</v>
      </c>
      <c r="O6" s="83">
        <v>53</v>
      </c>
      <c r="P6" s="69">
        <v>8342</v>
      </c>
      <c r="Q6" s="60">
        <v>0.07055380763895937</v>
      </c>
      <c r="R6" s="127"/>
      <c r="S6" s="126"/>
    </row>
    <row r="7" spans="1:19" ht="15.75" customHeight="1">
      <c r="A7" s="84"/>
      <c r="B7" s="85" t="s">
        <v>22</v>
      </c>
      <c r="C7" s="86">
        <v>10</v>
      </c>
      <c r="D7" s="86">
        <v>17</v>
      </c>
      <c r="E7" s="86">
        <v>12</v>
      </c>
      <c r="F7" s="86">
        <v>12</v>
      </c>
      <c r="G7" s="86">
        <v>20</v>
      </c>
      <c r="H7" s="86">
        <v>16</v>
      </c>
      <c r="I7" s="86">
        <v>18</v>
      </c>
      <c r="J7" s="86">
        <v>23</v>
      </c>
      <c r="K7" s="86">
        <v>24</v>
      </c>
      <c r="L7" s="86">
        <v>27</v>
      </c>
      <c r="M7" s="86">
        <v>25</v>
      </c>
      <c r="N7" s="86">
        <v>20</v>
      </c>
      <c r="O7" s="86">
        <v>21</v>
      </c>
      <c r="P7" s="72">
        <v>3714</v>
      </c>
      <c r="Q7" s="61"/>
      <c r="R7" s="127"/>
      <c r="S7" s="126"/>
    </row>
    <row r="8" spans="1:19" ht="15.75" customHeight="1">
      <c r="A8" s="87"/>
      <c r="B8" s="88" t="s">
        <v>23</v>
      </c>
      <c r="C8" s="89">
        <v>13</v>
      </c>
      <c r="D8" s="89">
        <v>22</v>
      </c>
      <c r="E8" s="89">
        <v>22</v>
      </c>
      <c r="F8" s="89">
        <v>11</v>
      </c>
      <c r="G8" s="89">
        <v>32</v>
      </c>
      <c r="H8" s="89">
        <v>18</v>
      </c>
      <c r="I8" s="89">
        <v>21</v>
      </c>
      <c r="J8" s="89">
        <v>56</v>
      </c>
      <c r="K8" s="89">
        <v>39</v>
      </c>
      <c r="L8" s="89">
        <v>34</v>
      </c>
      <c r="M8" s="89">
        <v>31</v>
      </c>
      <c r="N8" s="89">
        <v>37</v>
      </c>
      <c r="O8" s="89">
        <v>32</v>
      </c>
      <c r="P8" s="75">
        <v>4628</v>
      </c>
      <c r="Q8" s="62"/>
      <c r="R8" s="127"/>
      <c r="S8" s="126"/>
    </row>
    <row r="9" spans="1:19" ht="15.75" customHeight="1">
      <c r="A9" s="84" t="s">
        <v>1</v>
      </c>
      <c r="B9" s="85"/>
      <c r="C9" s="83">
        <v>75</v>
      </c>
      <c r="D9" s="83">
        <v>61</v>
      </c>
      <c r="E9" s="83">
        <v>82</v>
      </c>
      <c r="F9" s="83">
        <v>63</v>
      </c>
      <c r="G9" s="83">
        <v>73</v>
      </c>
      <c r="H9" s="83">
        <v>77</v>
      </c>
      <c r="I9" s="83">
        <v>97</v>
      </c>
      <c r="J9" s="83">
        <v>101</v>
      </c>
      <c r="K9" s="83">
        <v>111</v>
      </c>
      <c r="L9" s="83">
        <v>89</v>
      </c>
      <c r="M9" s="83">
        <v>82</v>
      </c>
      <c r="N9" s="83">
        <v>76</v>
      </c>
      <c r="O9" s="83">
        <v>111</v>
      </c>
      <c r="P9" s="69">
        <v>40663</v>
      </c>
      <c r="Q9" s="63">
        <v>0.34391386718089245</v>
      </c>
      <c r="R9" s="127"/>
      <c r="S9" s="126"/>
    </row>
    <row r="10" spans="1:19" ht="15.75" customHeight="1">
      <c r="A10" s="84"/>
      <c r="B10" s="85" t="s">
        <v>22</v>
      </c>
      <c r="C10" s="86">
        <v>29</v>
      </c>
      <c r="D10" s="86">
        <v>26</v>
      </c>
      <c r="E10" s="86">
        <v>26</v>
      </c>
      <c r="F10" s="86">
        <v>20</v>
      </c>
      <c r="G10" s="86">
        <v>28</v>
      </c>
      <c r="H10" s="86">
        <v>32</v>
      </c>
      <c r="I10" s="86">
        <v>41</v>
      </c>
      <c r="J10" s="86">
        <v>41</v>
      </c>
      <c r="K10" s="86">
        <v>45</v>
      </c>
      <c r="L10" s="86">
        <v>31</v>
      </c>
      <c r="M10" s="86">
        <v>35</v>
      </c>
      <c r="N10" s="86">
        <v>32</v>
      </c>
      <c r="O10" s="86">
        <v>53</v>
      </c>
      <c r="P10" s="72">
        <v>26331</v>
      </c>
      <c r="Q10" s="61"/>
      <c r="R10" s="127"/>
      <c r="S10" s="126"/>
    </row>
    <row r="11" spans="1:19" ht="15.75" customHeight="1">
      <c r="A11" s="87"/>
      <c r="B11" s="88" t="s">
        <v>23</v>
      </c>
      <c r="C11" s="89">
        <v>46</v>
      </c>
      <c r="D11" s="89">
        <v>35</v>
      </c>
      <c r="E11" s="89">
        <v>56</v>
      </c>
      <c r="F11" s="89">
        <v>43</v>
      </c>
      <c r="G11" s="89">
        <v>45</v>
      </c>
      <c r="H11" s="89">
        <v>45</v>
      </c>
      <c r="I11" s="89">
        <v>56</v>
      </c>
      <c r="J11" s="89">
        <v>60</v>
      </c>
      <c r="K11" s="89">
        <v>66</v>
      </c>
      <c r="L11" s="89">
        <v>58</v>
      </c>
      <c r="M11" s="89">
        <v>47</v>
      </c>
      <c r="N11" s="89">
        <v>44</v>
      </c>
      <c r="O11" s="89">
        <v>58</v>
      </c>
      <c r="P11" s="75">
        <v>14332</v>
      </c>
      <c r="Q11" s="62"/>
      <c r="R11" s="127"/>
      <c r="S11" s="126"/>
    </row>
    <row r="12" spans="1:19" ht="15.75" customHeight="1">
      <c r="A12" s="84" t="s">
        <v>2</v>
      </c>
      <c r="B12" s="85"/>
      <c r="C12" s="83">
        <v>71</v>
      </c>
      <c r="D12" s="83">
        <v>55</v>
      </c>
      <c r="E12" s="83">
        <v>105</v>
      </c>
      <c r="F12" s="83">
        <v>91</v>
      </c>
      <c r="G12" s="83">
        <v>107</v>
      </c>
      <c r="H12" s="83">
        <v>87</v>
      </c>
      <c r="I12" s="83">
        <v>78</v>
      </c>
      <c r="J12" s="83">
        <v>99</v>
      </c>
      <c r="K12" s="83">
        <v>110</v>
      </c>
      <c r="L12" s="83">
        <v>105</v>
      </c>
      <c r="M12" s="83">
        <v>96</v>
      </c>
      <c r="N12" s="83">
        <v>113</v>
      </c>
      <c r="O12" s="83">
        <v>101</v>
      </c>
      <c r="P12" s="69">
        <v>43002</v>
      </c>
      <c r="Q12" s="63">
        <v>0.3636963361412768</v>
      </c>
      <c r="R12" s="127"/>
      <c r="S12" s="126"/>
    </row>
    <row r="13" spans="1:19" ht="15.75" customHeight="1">
      <c r="A13" s="84"/>
      <c r="B13" s="85" t="s">
        <v>22</v>
      </c>
      <c r="C13" s="86">
        <v>23</v>
      </c>
      <c r="D13" s="86">
        <v>12</v>
      </c>
      <c r="E13" s="86">
        <v>32</v>
      </c>
      <c r="F13" s="86">
        <v>23</v>
      </c>
      <c r="G13" s="86">
        <v>45</v>
      </c>
      <c r="H13" s="86">
        <v>35</v>
      </c>
      <c r="I13" s="86">
        <v>29</v>
      </c>
      <c r="J13" s="86">
        <v>34</v>
      </c>
      <c r="K13" s="86">
        <v>53</v>
      </c>
      <c r="L13" s="86">
        <v>49</v>
      </c>
      <c r="M13" s="86">
        <v>35</v>
      </c>
      <c r="N13" s="86">
        <v>45</v>
      </c>
      <c r="O13" s="86">
        <v>45</v>
      </c>
      <c r="P13" s="72">
        <v>27941</v>
      </c>
      <c r="Q13" s="61"/>
      <c r="R13" s="127"/>
      <c r="S13" s="126"/>
    </row>
    <row r="14" spans="1:19" ht="15.75" customHeight="1">
      <c r="A14" s="87"/>
      <c r="B14" s="88" t="s">
        <v>23</v>
      </c>
      <c r="C14" s="89">
        <v>48</v>
      </c>
      <c r="D14" s="89">
        <v>43</v>
      </c>
      <c r="E14" s="89">
        <v>73</v>
      </c>
      <c r="F14" s="89">
        <v>68</v>
      </c>
      <c r="G14" s="89">
        <v>62</v>
      </c>
      <c r="H14" s="89">
        <v>52</v>
      </c>
      <c r="I14" s="89">
        <v>49</v>
      </c>
      <c r="J14" s="89">
        <v>65</v>
      </c>
      <c r="K14" s="89">
        <v>57</v>
      </c>
      <c r="L14" s="89">
        <v>56</v>
      </c>
      <c r="M14" s="89">
        <v>61</v>
      </c>
      <c r="N14" s="89">
        <v>68</v>
      </c>
      <c r="O14" s="89">
        <v>56</v>
      </c>
      <c r="P14" s="75">
        <v>15061</v>
      </c>
      <c r="Q14" s="62"/>
      <c r="R14" s="127"/>
      <c r="S14" s="126"/>
    </row>
    <row r="15" spans="1:19" ht="15.75" customHeight="1">
      <c r="A15" s="84" t="s">
        <v>3</v>
      </c>
      <c r="B15" s="85"/>
      <c r="C15" s="83">
        <v>43</v>
      </c>
      <c r="D15" s="83">
        <v>40</v>
      </c>
      <c r="E15" s="83">
        <v>50</v>
      </c>
      <c r="F15" s="83">
        <v>34</v>
      </c>
      <c r="G15" s="83">
        <v>63</v>
      </c>
      <c r="H15" s="83">
        <v>42</v>
      </c>
      <c r="I15" s="83">
        <v>48</v>
      </c>
      <c r="J15" s="83">
        <v>43</v>
      </c>
      <c r="K15" s="83">
        <v>75</v>
      </c>
      <c r="L15" s="83">
        <v>49</v>
      </c>
      <c r="M15" s="83">
        <v>58</v>
      </c>
      <c r="N15" s="83">
        <v>33</v>
      </c>
      <c r="O15" s="83">
        <v>48</v>
      </c>
      <c r="P15" s="69">
        <v>26229</v>
      </c>
      <c r="Q15" s="63">
        <v>0.22183598903887142</v>
      </c>
      <c r="R15" s="127"/>
      <c r="S15" s="126"/>
    </row>
    <row r="16" spans="1:19" ht="15.75" customHeight="1">
      <c r="A16" s="84"/>
      <c r="B16" s="85" t="s">
        <v>22</v>
      </c>
      <c r="C16" s="86">
        <v>18</v>
      </c>
      <c r="D16" s="86">
        <v>16</v>
      </c>
      <c r="E16" s="86">
        <v>18</v>
      </c>
      <c r="F16" s="86">
        <v>8</v>
      </c>
      <c r="G16" s="86">
        <v>17</v>
      </c>
      <c r="H16" s="86">
        <v>11</v>
      </c>
      <c r="I16" s="86">
        <v>23</v>
      </c>
      <c r="J16" s="86">
        <v>22</v>
      </c>
      <c r="K16" s="86">
        <v>37</v>
      </c>
      <c r="L16" s="86">
        <v>15</v>
      </c>
      <c r="M16" s="86">
        <v>25</v>
      </c>
      <c r="N16" s="86">
        <v>11</v>
      </c>
      <c r="O16" s="86">
        <v>25</v>
      </c>
      <c r="P16" s="72">
        <v>17114</v>
      </c>
      <c r="Q16" s="61"/>
      <c r="R16" s="127"/>
      <c r="S16" s="126"/>
    </row>
    <row r="17" spans="1:19" ht="15.75" customHeight="1">
      <c r="A17" s="84"/>
      <c r="B17" s="88" t="s">
        <v>23</v>
      </c>
      <c r="C17" s="90">
        <v>25</v>
      </c>
      <c r="D17" s="90">
        <v>24</v>
      </c>
      <c r="E17" s="90">
        <v>32</v>
      </c>
      <c r="F17" s="90">
        <v>26</v>
      </c>
      <c r="G17" s="90">
        <v>46</v>
      </c>
      <c r="H17" s="90">
        <v>31</v>
      </c>
      <c r="I17" s="90">
        <v>25</v>
      </c>
      <c r="J17" s="90">
        <v>21</v>
      </c>
      <c r="K17" s="90">
        <v>38</v>
      </c>
      <c r="L17" s="90">
        <v>34</v>
      </c>
      <c r="M17" s="90">
        <v>33</v>
      </c>
      <c r="N17" s="90">
        <v>22</v>
      </c>
      <c r="O17" s="90">
        <v>23</v>
      </c>
      <c r="P17" s="76">
        <v>9115</v>
      </c>
      <c r="Q17" s="64"/>
      <c r="R17" s="127"/>
      <c r="S17" s="126"/>
    </row>
    <row r="18" spans="1:19" ht="15.75" customHeight="1">
      <c r="A18" s="80" t="s">
        <v>24</v>
      </c>
      <c r="B18" s="81"/>
      <c r="C18" s="82">
        <v>212</v>
      </c>
      <c r="D18" s="82">
        <v>195</v>
      </c>
      <c r="E18" s="82">
        <v>271</v>
      </c>
      <c r="F18" s="82">
        <v>211</v>
      </c>
      <c r="G18" s="82">
        <v>295</v>
      </c>
      <c r="H18" s="82">
        <v>240</v>
      </c>
      <c r="I18" s="82">
        <v>262</v>
      </c>
      <c r="J18" s="82">
        <v>322</v>
      </c>
      <c r="K18" s="82">
        <v>359</v>
      </c>
      <c r="L18" s="82">
        <v>304</v>
      </c>
      <c r="M18" s="83">
        <v>292</v>
      </c>
      <c r="N18" s="83">
        <v>279</v>
      </c>
      <c r="O18" s="83">
        <v>313</v>
      </c>
      <c r="P18" s="69">
        <v>118236</v>
      </c>
      <c r="Q18" s="63">
        <v>1</v>
      </c>
      <c r="R18" s="127"/>
      <c r="S18" s="126"/>
    </row>
    <row r="19" spans="1:19" ht="15.75" customHeight="1">
      <c r="A19" s="84"/>
      <c r="B19" s="85" t="s">
        <v>22</v>
      </c>
      <c r="C19" s="86">
        <v>80</v>
      </c>
      <c r="D19" s="86">
        <v>71</v>
      </c>
      <c r="E19" s="86">
        <v>88</v>
      </c>
      <c r="F19" s="86">
        <v>63</v>
      </c>
      <c r="G19" s="86">
        <v>110</v>
      </c>
      <c r="H19" s="86">
        <v>94</v>
      </c>
      <c r="I19" s="86">
        <v>111</v>
      </c>
      <c r="J19" s="86">
        <v>120</v>
      </c>
      <c r="K19" s="86">
        <v>159</v>
      </c>
      <c r="L19" s="86">
        <v>122</v>
      </c>
      <c r="M19" s="86">
        <v>120</v>
      </c>
      <c r="N19" s="86">
        <v>108</v>
      </c>
      <c r="O19" s="86">
        <v>144</v>
      </c>
      <c r="P19" s="72">
        <v>75100</v>
      </c>
      <c r="Q19" s="63">
        <v>0.6351703372915186</v>
      </c>
      <c r="R19" s="127"/>
      <c r="S19" s="126"/>
    </row>
    <row r="20" spans="1:19" ht="15.75" customHeight="1" thickBot="1">
      <c r="A20" s="91"/>
      <c r="B20" s="92" t="s">
        <v>23</v>
      </c>
      <c r="C20" s="93">
        <v>132</v>
      </c>
      <c r="D20" s="93">
        <v>124</v>
      </c>
      <c r="E20" s="93">
        <v>183</v>
      </c>
      <c r="F20" s="93">
        <v>148</v>
      </c>
      <c r="G20" s="93">
        <v>185</v>
      </c>
      <c r="H20" s="93">
        <v>146</v>
      </c>
      <c r="I20" s="93">
        <v>151</v>
      </c>
      <c r="J20" s="93">
        <v>202</v>
      </c>
      <c r="K20" s="93">
        <v>200</v>
      </c>
      <c r="L20" s="93">
        <v>182</v>
      </c>
      <c r="M20" s="93">
        <v>172</v>
      </c>
      <c r="N20" s="93">
        <v>171</v>
      </c>
      <c r="O20" s="93">
        <v>169</v>
      </c>
      <c r="P20" s="79">
        <v>43136</v>
      </c>
      <c r="Q20" s="65">
        <v>0.36482966270848133</v>
      </c>
      <c r="R20" s="127"/>
      <c r="S20" s="126"/>
    </row>
    <row r="21" spans="1:17" ht="13.5">
      <c r="A21" s="50" t="s">
        <v>37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49"/>
    </row>
    <row r="22" spans="1:17" ht="24" customHeight="1">
      <c r="A22" s="137" t="s">
        <v>29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9"/>
    </row>
    <row r="23" spans="1:17" ht="27.75" customHeight="1">
      <c r="A23" s="137" t="s">
        <v>26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9"/>
    </row>
    <row r="24" ht="15">
      <c r="A24" s="66" t="s">
        <v>42</v>
      </c>
    </row>
    <row r="26" spans="3:15" ht="1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3:15" ht="1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3:15" ht="1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3:15" ht="1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</sheetData>
  <mergeCells count="16">
    <mergeCell ref="M4:M5"/>
    <mergeCell ref="N4:N5"/>
    <mergeCell ref="A23:Q23"/>
    <mergeCell ref="A4:B5"/>
    <mergeCell ref="A22:Q22"/>
    <mergeCell ref="H4:H5"/>
    <mergeCell ref="I4:I5"/>
    <mergeCell ref="L4:L5"/>
    <mergeCell ref="O4:O5"/>
    <mergeCell ref="E4:E5"/>
    <mergeCell ref="F4:F5"/>
    <mergeCell ref="G4:G5"/>
    <mergeCell ref="K4:K5"/>
    <mergeCell ref="J4:J5"/>
    <mergeCell ref="D4:D5"/>
    <mergeCell ref="C4:C5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workbookViewId="0" topLeftCell="A1">
      <selection activeCell="I28" sqref="I28"/>
    </sheetView>
  </sheetViews>
  <sheetFormatPr defaultColWidth="11.421875" defaultRowHeight="15"/>
  <cols>
    <col min="1" max="1" width="2.140625" style="54" customWidth="1"/>
    <col min="2" max="2" width="27.57421875" style="54" customWidth="1"/>
    <col min="3" max="15" width="9.00390625" style="54" customWidth="1"/>
    <col min="16" max="16" width="10.140625" style="54" customWidth="1"/>
    <col min="17" max="17" width="7.8515625" style="54" customWidth="1"/>
    <col min="18" max="16384" width="11.421875" style="54" customWidth="1"/>
  </cols>
  <sheetData>
    <row r="1" ht="16.5">
      <c r="B1" s="55" t="s">
        <v>38</v>
      </c>
    </row>
    <row r="2" spans="1:17" s="14" customFormat="1" ht="53.25" customHeight="1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6" s="30" customFormat="1" ht="16.5">
      <c r="A3" s="3" t="s">
        <v>28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0" customFormat="1" ht="13.5" thickBot="1">
      <c r="A4" s="17"/>
      <c r="B4" s="17"/>
      <c r="C4" s="17"/>
      <c r="D4" s="1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s="14" customFormat="1" ht="16.5" customHeight="1">
      <c r="A5" s="140" t="s">
        <v>25</v>
      </c>
      <c r="B5" s="141"/>
      <c r="C5" s="135">
        <f aca="true" t="shared" si="0" ref="C5:M5">+EOMONTH(D5,-1)</f>
        <v>44957</v>
      </c>
      <c r="D5" s="135">
        <f t="shared" si="0"/>
        <v>44985</v>
      </c>
      <c r="E5" s="135">
        <f t="shared" si="0"/>
        <v>45016</v>
      </c>
      <c r="F5" s="135">
        <f t="shared" si="0"/>
        <v>45046</v>
      </c>
      <c r="G5" s="135">
        <f t="shared" si="0"/>
        <v>45077</v>
      </c>
      <c r="H5" s="135">
        <f t="shared" si="0"/>
        <v>45107</v>
      </c>
      <c r="I5" s="135">
        <f t="shared" si="0"/>
        <v>45138</v>
      </c>
      <c r="J5" s="135">
        <f t="shared" si="0"/>
        <v>45169</v>
      </c>
      <c r="K5" s="135">
        <f t="shared" si="0"/>
        <v>45199</v>
      </c>
      <c r="L5" s="135">
        <f t="shared" si="0"/>
        <v>45230</v>
      </c>
      <c r="M5" s="135">
        <f t="shared" si="0"/>
        <v>45260</v>
      </c>
      <c r="N5" s="135">
        <f>+EOMONTH(O5,-1)</f>
        <v>45291</v>
      </c>
      <c r="O5" s="135">
        <f>+'Retiros 25%|AFP-Sexo-Edad'!A3</f>
        <v>45322</v>
      </c>
      <c r="P5" s="123" t="s">
        <v>19</v>
      </c>
      <c r="Q5" s="124"/>
    </row>
    <row r="6" spans="1:17" s="14" customFormat="1" ht="16.5" customHeight="1">
      <c r="A6" s="142"/>
      <c r="B6" s="142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32" t="s">
        <v>20</v>
      </c>
      <c r="Q6" s="33" t="s">
        <v>21</v>
      </c>
    </row>
    <row r="7" spans="1:18" s="14" customFormat="1" ht="15.75" customHeight="1">
      <c r="A7" s="67" t="s">
        <v>0</v>
      </c>
      <c r="B7" s="68"/>
      <c r="C7" s="108">
        <v>0.9169769</v>
      </c>
      <c r="D7" s="108">
        <v>0.9789577999999999</v>
      </c>
      <c r="E7" s="108">
        <v>0.8524136</v>
      </c>
      <c r="F7" s="108">
        <v>0.7634455</v>
      </c>
      <c r="G7" s="108">
        <v>1.5491614999999999</v>
      </c>
      <c r="H7" s="108">
        <v>0.8176821000000001</v>
      </c>
      <c r="I7" s="108">
        <v>1.3665248</v>
      </c>
      <c r="J7" s="108">
        <v>2.5201246</v>
      </c>
      <c r="K7" s="108">
        <v>2.625681</v>
      </c>
      <c r="L7" s="108">
        <v>2.2565735</v>
      </c>
      <c r="M7" s="114">
        <v>1.2791275</v>
      </c>
      <c r="N7" s="114">
        <v>1.6247058</v>
      </c>
      <c r="O7" s="109">
        <v>1.2863335</v>
      </c>
      <c r="P7" s="118">
        <v>229.7955958</v>
      </c>
      <c r="Q7" s="60">
        <v>0.06523431557612898</v>
      </c>
      <c r="R7" s="22"/>
    </row>
    <row r="8" spans="1:18" s="14" customFormat="1" ht="15.75" customHeight="1">
      <c r="A8" s="70"/>
      <c r="B8" s="71" t="s">
        <v>22</v>
      </c>
      <c r="C8" s="110">
        <v>0.4461505</v>
      </c>
      <c r="D8" s="110">
        <v>0.5119653</v>
      </c>
      <c r="E8" s="111">
        <v>0.3179634</v>
      </c>
      <c r="F8" s="111">
        <v>0.5036779</v>
      </c>
      <c r="G8" s="111">
        <v>0.770938</v>
      </c>
      <c r="H8" s="111">
        <v>0.3905673</v>
      </c>
      <c r="I8" s="111">
        <v>0.6331211</v>
      </c>
      <c r="J8" s="111">
        <v>0.8337396</v>
      </c>
      <c r="K8" s="111">
        <v>1.127245</v>
      </c>
      <c r="L8" s="111">
        <v>0.9193295</v>
      </c>
      <c r="M8" s="111">
        <v>0.7817111</v>
      </c>
      <c r="N8" s="111">
        <v>0.741622</v>
      </c>
      <c r="O8" s="111">
        <v>0.6219072</v>
      </c>
      <c r="P8" s="119">
        <v>138.45157820000003</v>
      </c>
      <c r="Q8" s="61"/>
      <c r="R8" s="22"/>
    </row>
    <row r="9" spans="1:18" s="14" customFormat="1" ht="15.75" customHeight="1">
      <c r="A9" s="73"/>
      <c r="B9" s="74" t="s">
        <v>23</v>
      </c>
      <c r="C9" s="112">
        <v>0.4708264</v>
      </c>
      <c r="D9" s="112">
        <v>0.4669925</v>
      </c>
      <c r="E9" s="112">
        <v>0.5344502</v>
      </c>
      <c r="F9" s="112">
        <v>0.2597676</v>
      </c>
      <c r="G9" s="112">
        <v>0.7782235</v>
      </c>
      <c r="H9" s="112">
        <v>0.4271148</v>
      </c>
      <c r="I9" s="112">
        <v>0.7334037</v>
      </c>
      <c r="J9" s="112">
        <v>1.686385</v>
      </c>
      <c r="K9" s="113">
        <v>1.498436</v>
      </c>
      <c r="L9" s="113">
        <v>1.337244</v>
      </c>
      <c r="M9" s="113">
        <v>0.4974164</v>
      </c>
      <c r="N9" s="113">
        <v>0.8830838</v>
      </c>
      <c r="O9" s="113">
        <v>0.6644263</v>
      </c>
      <c r="P9" s="120">
        <v>91.34401759999999</v>
      </c>
      <c r="Q9" s="62"/>
      <c r="R9" s="22"/>
    </row>
    <row r="10" spans="1:18" s="14" customFormat="1" ht="15.75" customHeight="1">
      <c r="A10" s="70" t="s">
        <v>1</v>
      </c>
      <c r="B10" s="71"/>
      <c r="C10" s="114">
        <v>2.3184642</v>
      </c>
      <c r="D10" s="114">
        <v>1.8590651999999999</v>
      </c>
      <c r="E10" s="114">
        <v>2.6344952</v>
      </c>
      <c r="F10" s="114">
        <v>2.618018</v>
      </c>
      <c r="G10" s="114">
        <v>2.406374</v>
      </c>
      <c r="H10" s="114">
        <v>2.0462819000000003</v>
      </c>
      <c r="I10" s="114">
        <v>3.1657830000000002</v>
      </c>
      <c r="J10" s="114">
        <v>3.093089</v>
      </c>
      <c r="K10" s="114">
        <v>3.304013</v>
      </c>
      <c r="L10" s="114">
        <v>2.424216</v>
      </c>
      <c r="M10" s="114">
        <v>2.670871</v>
      </c>
      <c r="N10" s="114">
        <v>2.1066953</v>
      </c>
      <c r="O10" s="114">
        <v>3.3643549999999998</v>
      </c>
      <c r="P10" s="118">
        <v>1193.6743196999994</v>
      </c>
      <c r="Q10" s="63">
        <v>0.33885996376624566</v>
      </c>
      <c r="R10" s="22"/>
    </row>
    <row r="11" spans="1:18" s="14" customFormat="1" ht="15.75" customHeight="1">
      <c r="A11" s="70"/>
      <c r="B11" s="71" t="s">
        <v>22</v>
      </c>
      <c r="C11" s="110">
        <v>0.7033732</v>
      </c>
      <c r="D11" s="110">
        <v>0.9205536</v>
      </c>
      <c r="E11" s="110">
        <v>0.9628852</v>
      </c>
      <c r="F11" s="110">
        <v>1.304826</v>
      </c>
      <c r="G11" s="110">
        <v>1.028465</v>
      </c>
      <c r="H11" s="110">
        <v>0.8488749</v>
      </c>
      <c r="I11" s="110">
        <v>1.428266</v>
      </c>
      <c r="J11" s="110">
        <v>1.31967</v>
      </c>
      <c r="K11" s="110">
        <v>1.174433</v>
      </c>
      <c r="L11" s="110">
        <v>1.02461</v>
      </c>
      <c r="M11" s="110">
        <v>1.156244</v>
      </c>
      <c r="N11" s="110">
        <v>0.8356203</v>
      </c>
      <c r="O11" s="110">
        <v>1.613987</v>
      </c>
      <c r="P11" s="119">
        <v>844.7844646</v>
      </c>
      <c r="Q11" s="61"/>
      <c r="R11" s="22"/>
    </row>
    <row r="12" spans="1:18" s="14" customFormat="1" ht="15.75" customHeight="1">
      <c r="A12" s="73"/>
      <c r="B12" s="74" t="s">
        <v>23</v>
      </c>
      <c r="C12" s="112">
        <v>1.615091</v>
      </c>
      <c r="D12" s="112">
        <v>0.9385116</v>
      </c>
      <c r="E12" s="112">
        <v>1.67161</v>
      </c>
      <c r="F12" s="112">
        <v>1.313192</v>
      </c>
      <c r="G12" s="112">
        <v>1.377909</v>
      </c>
      <c r="H12" s="112">
        <v>1.197407</v>
      </c>
      <c r="I12" s="112">
        <v>1.737517</v>
      </c>
      <c r="J12" s="112">
        <v>1.773419</v>
      </c>
      <c r="K12" s="112">
        <v>2.12958</v>
      </c>
      <c r="L12" s="112">
        <v>1.399606</v>
      </c>
      <c r="M12" s="112">
        <v>1.514627</v>
      </c>
      <c r="N12" s="112">
        <v>1.271075</v>
      </c>
      <c r="O12" s="112">
        <v>1.750368</v>
      </c>
      <c r="P12" s="120">
        <v>348.8898550999998</v>
      </c>
      <c r="Q12" s="62"/>
      <c r="R12" s="22"/>
    </row>
    <row r="13" spans="1:18" s="14" customFormat="1" ht="15.75" customHeight="1">
      <c r="A13" s="70" t="s">
        <v>2</v>
      </c>
      <c r="B13" s="71"/>
      <c r="C13" s="114">
        <v>2.1083897</v>
      </c>
      <c r="D13" s="114">
        <v>1.614487</v>
      </c>
      <c r="E13" s="114">
        <v>2.6555999999999997</v>
      </c>
      <c r="F13" s="114">
        <v>2.5388329</v>
      </c>
      <c r="G13" s="114">
        <v>2.766805</v>
      </c>
      <c r="H13" s="114">
        <v>2.549952</v>
      </c>
      <c r="I13" s="114">
        <v>2.0803773000000003</v>
      </c>
      <c r="J13" s="114">
        <v>2.4498401</v>
      </c>
      <c r="K13" s="114">
        <v>2.6287692</v>
      </c>
      <c r="L13" s="114">
        <v>3.0267470000000003</v>
      </c>
      <c r="M13" s="114">
        <v>2.0764626</v>
      </c>
      <c r="N13" s="114">
        <v>3.12141</v>
      </c>
      <c r="O13" s="114">
        <v>2.502184</v>
      </c>
      <c r="P13" s="118">
        <v>1284.1657346999998</v>
      </c>
      <c r="Q13" s="63">
        <v>0.36454864375373425</v>
      </c>
      <c r="R13" s="22"/>
    </row>
    <row r="14" spans="1:18" s="14" customFormat="1" ht="15.75" customHeight="1">
      <c r="A14" s="70"/>
      <c r="B14" s="71" t="s">
        <v>22</v>
      </c>
      <c r="C14" s="110">
        <v>0.7698647</v>
      </c>
      <c r="D14" s="110">
        <v>0.351884</v>
      </c>
      <c r="E14" s="110">
        <v>1.159344</v>
      </c>
      <c r="F14" s="110">
        <v>0.9513179</v>
      </c>
      <c r="G14" s="110">
        <v>1.341112</v>
      </c>
      <c r="H14" s="110">
        <v>1.341154</v>
      </c>
      <c r="I14" s="110">
        <v>0.8796013</v>
      </c>
      <c r="J14" s="110">
        <v>0.7572591</v>
      </c>
      <c r="K14" s="110">
        <v>1.651254</v>
      </c>
      <c r="L14" s="110">
        <v>1.697017</v>
      </c>
      <c r="M14" s="110">
        <v>0.7691976</v>
      </c>
      <c r="N14" s="110">
        <v>1.601783</v>
      </c>
      <c r="O14" s="110">
        <v>1.060399</v>
      </c>
      <c r="P14" s="119">
        <v>947.2874846999993</v>
      </c>
      <c r="Q14" s="61"/>
      <c r="R14" s="22"/>
    </row>
    <row r="15" spans="1:18" s="14" customFormat="1" ht="15.75" customHeight="1">
      <c r="A15" s="73"/>
      <c r="B15" s="74" t="s">
        <v>23</v>
      </c>
      <c r="C15" s="112">
        <v>1.338525</v>
      </c>
      <c r="D15" s="112">
        <v>1.262603</v>
      </c>
      <c r="E15" s="112">
        <v>1.496256</v>
      </c>
      <c r="F15" s="112">
        <v>1.587515</v>
      </c>
      <c r="G15" s="112">
        <v>1.425693</v>
      </c>
      <c r="H15" s="112">
        <v>1.208798</v>
      </c>
      <c r="I15" s="112">
        <v>1.200776</v>
      </c>
      <c r="J15" s="112">
        <v>1.692581</v>
      </c>
      <c r="K15" s="113">
        <v>0.9775152</v>
      </c>
      <c r="L15" s="113">
        <v>1.32973</v>
      </c>
      <c r="M15" s="113">
        <v>1.307265</v>
      </c>
      <c r="N15" s="113">
        <v>1.519627</v>
      </c>
      <c r="O15" s="113">
        <v>1.441785</v>
      </c>
      <c r="P15" s="120">
        <v>336.87825000000004</v>
      </c>
      <c r="Q15" s="62"/>
      <c r="R15" s="22"/>
    </row>
    <row r="16" spans="1:18" s="14" customFormat="1" ht="15.75" customHeight="1">
      <c r="A16" s="70" t="s">
        <v>3</v>
      </c>
      <c r="B16" s="71"/>
      <c r="C16" s="114">
        <v>1.5581295</v>
      </c>
      <c r="D16" s="114">
        <v>1.7531279</v>
      </c>
      <c r="E16" s="114">
        <v>1.5832941999999999</v>
      </c>
      <c r="F16" s="114">
        <v>1.1358583</v>
      </c>
      <c r="G16" s="114">
        <v>1.9953283000000002</v>
      </c>
      <c r="H16" s="114">
        <v>1.4304252</v>
      </c>
      <c r="I16" s="114">
        <v>1.7452797</v>
      </c>
      <c r="J16" s="114">
        <v>1.2285165</v>
      </c>
      <c r="K16" s="109">
        <v>2.4975680000000002</v>
      </c>
      <c r="L16" s="109">
        <v>1.9008247</v>
      </c>
      <c r="M16" s="109">
        <v>2.0835423</v>
      </c>
      <c r="N16" s="109">
        <v>0.8070839000000001</v>
      </c>
      <c r="O16" s="109">
        <v>1.2473656</v>
      </c>
      <c r="P16" s="118">
        <v>814.9826798999997</v>
      </c>
      <c r="Q16" s="63">
        <v>0.23135707690389026</v>
      </c>
      <c r="R16" s="22"/>
    </row>
    <row r="17" spans="1:18" s="14" customFormat="1" ht="15.75" customHeight="1">
      <c r="A17" s="70"/>
      <c r="B17" s="71" t="s">
        <v>22</v>
      </c>
      <c r="C17" s="110">
        <v>0.6797321</v>
      </c>
      <c r="D17" s="110">
        <v>0.8207587</v>
      </c>
      <c r="E17" s="110">
        <v>0.5180942</v>
      </c>
      <c r="F17" s="110">
        <v>0.3128294</v>
      </c>
      <c r="G17" s="110">
        <v>0.7219843</v>
      </c>
      <c r="H17" s="110">
        <v>0.4422038</v>
      </c>
      <c r="I17" s="110">
        <v>1.04795</v>
      </c>
      <c r="J17" s="110">
        <v>0.843593</v>
      </c>
      <c r="K17" s="111">
        <v>1.295785</v>
      </c>
      <c r="L17" s="111">
        <v>0.4300797</v>
      </c>
      <c r="M17" s="111">
        <v>0.7550813</v>
      </c>
      <c r="N17" s="111">
        <v>0.3037007</v>
      </c>
      <c r="O17" s="111">
        <v>0.7394495</v>
      </c>
      <c r="P17" s="119">
        <v>585.4413314999999</v>
      </c>
      <c r="Q17" s="61"/>
      <c r="R17" s="22"/>
    </row>
    <row r="18" spans="1:18" s="14" customFormat="1" ht="15.75" customHeight="1">
      <c r="A18" s="70"/>
      <c r="B18" s="71" t="s">
        <v>23</v>
      </c>
      <c r="C18" s="115">
        <v>0.8783974</v>
      </c>
      <c r="D18" s="115">
        <v>0.9323692</v>
      </c>
      <c r="E18" s="115">
        <v>1.0652</v>
      </c>
      <c r="F18" s="115">
        <v>0.8230289</v>
      </c>
      <c r="G18" s="115">
        <v>1.273344</v>
      </c>
      <c r="H18" s="115">
        <v>0.9882214</v>
      </c>
      <c r="I18" s="115">
        <v>0.6973297</v>
      </c>
      <c r="J18" s="115">
        <v>0.3849235</v>
      </c>
      <c r="K18" s="116">
        <v>1.201783</v>
      </c>
      <c r="L18" s="116">
        <v>1.470745</v>
      </c>
      <c r="M18" s="116">
        <v>1.328461</v>
      </c>
      <c r="N18" s="116">
        <v>0.5033832</v>
      </c>
      <c r="O18" s="116">
        <v>0.5079161</v>
      </c>
      <c r="P18" s="121">
        <v>229.54134840000006</v>
      </c>
      <c r="Q18" s="64"/>
      <c r="R18" s="22"/>
    </row>
    <row r="19" spans="1:18" s="14" customFormat="1" ht="15.75" customHeight="1">
      <c r="A19" s="67" t="s">
        <v>24</v>
      </c>
      <c r="B19" s="68"/>
      <c r="C19" s="108">
        <v>6.9019603</v>
      </c>
      <c r="D19" s="108">
        <v>6.205637899999999</v>
      </c>
      <c r="E19" s="108">
        <v>7.725803</v>
      </c>
      <c r="F19" s="108">
        <v>7.0561547</v>
      </c>
      <c r="G19" s="108">
        <v>8.717668799999998</v>
      </c>
      <c r="H19" s="108">
        <v>6.844341200000001</v>
      </c>
      <c r="I19" s="108">
        <v>8.357964800000001</v>
      </c>
      <c r="J19" s="108">
        <v>9.291570199999999</v>
      </c>
      <c r="K19" s="108">
        <v>11.0560312</v>
      </c>
      <c r="L19" s="108">
        <v>9.608361200000001</v>
      </c>
      <c r="M19" s="114">
        <v>8.1100034</v>
      </c>
      <c r="N19" s="114">
        <v>7.659895000000001</v>
      </c>
      <c r="O19" s="114">
        <v>8.4002381</v>
      </c>
      <c r="P19" s="118">
        <v>3522.618330100002</v>
      </c>
      <c r="Q19" s="63">
        <v>1</v>
      </c>
      <c r="R19" s="22"/>
    </row>
    <row r="20" spans="1:18" s="14" customFormat="1" ht="15.75" customHeight="1">
      <c r="A20" s="70"/>
      <c r="B20" s="71" t="s">
        <v>22</v>
      </c>
      <c r="C20" s="110">
        <v>2.5991204999999997</v>
      </c>
      <c r="D20" s="110">
        <v>2.6051615999999997</v>
      </c>
      <c r="E20" s="110">
        <v>2.9582867999999998</v>
      </c>
      <c r="F20" s="110">
        <v>3.0726512</v>
      </c>
      <c r="G20" s="110">
        <v>3.8624992999999996</v>
      </c>
      <c r="H20" s="110">
        <v>3.0228</v>
      </c>
      <c r="I20" s="110">
        <v>3.9889384000000003</v>
      </c>
      <c r="J20" s="110">
        <v>3.7542617</v>
      </c>
      <c r="K20" s="110">
        <v>5.248716999999999</v>
      </c>
      <c r="L20" s="110">
        <v>4.0710362</v>
      </c>
      <c r="M20" s="110">
        <v>3.462234</v>
      </c>
      <c r="N20" s="110">
        <v>3.482726</v>
      </c>
      <c r="O20" s="110">
        <v>4.0357427</v>
      </c>
      <c r="P20" s="119">
        <v>2515.9648589999983</v>
      </c>
      <c r="Q20" s="63">
        <v>0.7142314674007201</v>
      </c>
      <c r="R20" s="22"/>
    </row>
    <row r="21" spans="1:18" s="14" customFormat="1" ht="15.75" customHeight="1" thickBot="1">
      <c r="A21" s="77"/>
      <c r="B21" s="78" t="s">
        <v>23</v>
      </c>
      <c r="C21" s="117">
        <v>4.3028398</v>
      </c>
      <c r="D21" s="117">
        <v>3.6004763</v>
      </c>
      <c r="E21" s="117">
        <v>4.7675162</v>
      </c>
      <c r="F21" s="117">
        <v>3.9835034999999994</v>
      </c>
      <c r="G21" s="117">
        <v>4.8551695</v>
      </c>
      <c r="H21" s="117">
        <v>3.8215412</v>
      </c>
      <c r="I21" s="117">
        <v>4.3690264</v>
      </c>
      <c r="J21" s="117">
        <v>5.5373085</v>
      </c>
      <c r="K21" s="117">
        <v>5.8073141999999995</v>
      </c>
      <c r="L21" s="117">
        <v>5.537325</v>
      </c>
      <c r="M21" s="117">
        <v>4.6477694</v>
      </c>
      <c r="N21" s="117">
        <v>4.177169</v>
      </c>
      <c r="O21" s="117">
        <v>4.3644954</v>
      </c>
      <c r="P21" s="122">
        <v>1006.6534711</v>
      </c>
      <c r="Q21" s="65">
        <v>0.285768532599279</v>
      </c>
      <c r="R21" s="22"/>
    </row>
    <row r="22" spans="1:17" s="14" customFormat="1" ht="15.75" customHeight="1">
      <c r="A22" s="51" t="s">
        <v>37</v>
      </c>
      <c r="B22" s="3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5"/>
    </row>
    <row r="23" spans="1:16" s="14" customFormat="1" ht="12.75">
      <c r="A23" s="26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14" customFormat="1" ht="15.75" customHeight="1">
      <c r="A24" s="26" t="s">
        <v>27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14" customFormat="1" ht="12.75">
      <c r="A25" s="66" t="str">
        <f>+'Retiros25%| Evol Num'!A24</f>
        <v>Información actualizada a diciembre de 2023.</v>
      </c>
      <c r="B25" s="5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</sheetData>
  <mergeCells count="14">
    <mergeCell ref="I5:I6"/>
    <mergeCell ref="C5:C6"/>
    <mergeCell ref="L5:L6"/>
    <mergeCell ref="O5:O6"/>
    <mergeCell ref="K5:K6"/>
    <mergeCell ref="J5:J6"/>
    <mergeCell ref="D5:D6"/>
    <mergeCell ref="M5:M6"/>
    <mergeCell ref="N5:N6"/>
    <mergeCell ref="A5:B6"/>
    <mergeCell ref="E5:E6"/>
    <mergeCell ref="F5:F6"/>
    <mergeCell ref="G5:G6"/>
    <mergeCell ref="H5:H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asap2010</dc:creator>
  <cp:keywords/>
  <dc:description/>
  <cp:lastModifiedBy>Angela Milagros Jaico Carhuas</cp:lastModifiedBy>
  <cp:lastPrinted>2019-03-25T16:52:41Z</cp:lastPrinted>
  <dcterms:created xsi:type="dcterms:W3CDTF">2018-07-18T18:31:12Z</dcterms:created>
  <dcterms:modified xsi:type="dcterms:W3CDTF">2024-04-02T17:18:32Z</dcterms:modified>
  <cp:category/>
  <cp:version/>
  <cp:contentType/>
  <cp:contentStatus/>
</cp:coreProperties>
</file>