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01 DOCUMENTOS DEL AREA\ARCHIVOS CONTABILIDAD\CONTABILIDAD 2026\2026\CONTABILIDAD - CONTADOR\DOCUMENTOS 2026\SBS\EEFF 2026\"/>
    </mc:Choice>
  </mc:AlternateContent>
  <xr:revisionPtr revIDLastSave="0" documentId="13_ncr:1_{32CBDC5D-CEB6-49FB-BF9A-4433B55C4DE8}" xr6:coauthVersionLast="47" xr6:coauthVersionMax="47" xr10:uidLastSave="{00000000-0000-0000-0000-000000000000}"/>
  <bookViews>
    <workbookView xWindow="-120" yWindow="-120" windowWidth="24240" windowHeight="13020" xr2:uid="{9632F85A-3938-4604-9D24-9AFF71E92D09}"/>
  </bookViews>
  <sheets>
    <sheet name="Estado Financiero" sheetId="1" r:id="rId1"/>
    <sheet name="Estado de Resultado Integral" sheetId="2" r:id="rId2"/>
  </sheets>
  <definedNames>
    <definedName name="_xlnm.Print_Area" localSheetId="1">'Estado de Resultado Integral'!$B$1:$E$46</definedName>
    <definedName name="_xlnm.Print_Area" localSheetId="0">'Estado Financiero'!$A$1:$E$60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3" i="2" l="1"/>
  <c r="E14" i="2"/>
  <c r="E59" i="1"/>
  <c r="E57" i="1"/>
  <c r="E55" i="1"/>
  <c r="E49" i="1" l="1"/>
  <c r="D43" i="2" l="1"/>
  <c r="D55" i="1" l="1"/>
  <c r="D49" i="1" l="1"/>
  <c r="D21" i="1" l="1"/>
  <c r="E44" i="2" l="1"/>
  <c r="E35" i="2"/>
  <c r="E19" i="2"/>
  <c r="E45" i="2" l="1"/>
  <c r="E34" i="1" l="1"/>
  <c r="D44" i="2" l="1"/>
  <c r="D35" i="2"/>
  <c r="D19" i="2"/>
  <c r="D57" i="1"/>
  <c r="D34" i="1"/>
  <c r="D59" i="1" l="1"/>
  <c r="D45" i="2"/>
</calcChain>
</file>

<file path=xl/sharedStrings.xml><?xml version="1.0" encoding="utf-8"?>
<sst xmlns="http://schemas.openxmlformats.org/spreadsheetml/2006/main" count="123" uniqueCount="120">
  <si>
    <t>ANEXO C</t>
  </si>
  <si>
    <t>ESTADOS FINANCIEROS Y NORMAS DE AGRUPACIÓN</t>
  </si>
  <si>
    <t>ESTADO DE SITUACIÓN FINANCIERA</t>
  </si>
  <si>
    <t>(FORMA A)</t>
  </si>
  <si>
    <t>(Expresado en soles)</t>
  </si>
  <si>
    <t>ACTIVO</t>
  </si>
  <si>
    <t>Efectivo y equivalente de efectivo</t>
  </si>
  <si>
    <t>Inversiones Financieras</t>
  </si>
  <si>
    <t xml:space="preserve">   A valor razonable con cambio en resultados</t>
  </si>
  <si>
    <t xml:space="preserve">   Disponibles para la venta </t>
  </si>
  <si>
    <t>112-3672</t>
  </si>
  <si>
    <t xml:space="preserve">   A vencimiento</t>
  </si>
  <si>
    <t>113 -3673</t>
  </si>
  <si>
    <t xml:space="preserve">Créditos </t>
  </si>
  <si>
    <t>14-4961-4962</t>
  </si>
  <si>
    <t xml:space="preserve">       Vigente</t>
  </si>
  <si>
    <t>1401+1408-49611-49621</t>
  </si>
  <si>
    <t xml:space="preserve">       Refinanciados</t>
  </si>
  <si>
    <t>1404-49614</t>
  </si>
  <si>
    <t xml:space="preserve">       Vencidos</t>
  </si>
  <si>
    <t>1405-49615-49625</t>
  </si>
  <si>
    <t xml:space="preserve">       Cobranza Judicial</t>
  </si>
  <si>
    <t>1406-49616-49626</t>
  </si>
  <si>
    <t xml:space="preserve">       -Provisiones</t>
  </si>
  <si>
    <t>Cuentas por Cobrar  a terceros</t>
  </si>
  <si>
    <t>12+16-191-194</t>
  </si>
  <si>
    <t xml:space="preserve">Cuentas por cobrar a partes relacionadas </t>
  </si>
  <si>
    <t>13-192+17-195</t>
  </si>
  <si>
    <t>Cuentas por cobrar al personal, asociados y directores</t>
  </si>
  <si>
    <t>15-193</t>
  </si>
  <si>
    <t xml:space="preserve">Existencias </t>
  </si>
  <si>
    <t>20+21+23+24+25+26+28-29</t>
  </si>
  <si>
    <t>Participaciones</t>
  </si>
  <si>
    <t>301+302+303-3681-3682-3683</t>
  </si>
  <si>
    <t>Inversiones en subsidiarias</t>
  </si>
  <si>
    <t>301-3681</t>
  </si>
  <si>
    <t>Inversiones en asociadas y negocios conjuntos</t>
  </si>
  <si>
    <t>302-3682+303-3683</t>
  </si>
  <si>
    <t>Inversiones Inmobiliarias</t>
  </si>
  <si>
    <t>31-361-391</t>
  </si>
  <si>
    <t xml:space="preserve">Propiedad, Planta y Equipo </t>
  </si>
  <si>
    <t>33-364-395</t>
  </si>
  <si>
    <t xml:space="preserve">Activos Intangibles </t>
  </si>
  <si>
    <t>34-365-396</t>
  </si>
  <si>
    <t>Activo No Corriente Mantenido para la Venta</t>
  </si>
  <si>
    <t xml:space="preserve">Otros Activos </t>
  </si>
  <si>
    <t>18+37+38</t>
  </si>
  <si>
    <t xml:space="preserve">TOTAL  ACTIVO  </t>
  </si>
  <si>
    <t>10+11+12+13+14-(4961+4962)+15+16+17+18-19+20+21+23</t>
  </si>
  <si>
    <t>+24+25+26+27+28-29+30+31+33+34-36+37+38-39</t>
  </si>
  <si>
    <t xml:space="preserve">PASIVO </t>
  </si>
  <si>
    <t>Obligaciones con los asociados</t>
  </si>
  <si>
    <t>Cuentas por pagar a terceros</t>
  </si>
  <si>
    <t>42+461</t>
  </si>
  <si>
    <t>Obligaciones financieras</t>
  </si>
  <si>
    <t>Otras cuentas por pagar</t>
  </si>
  <si>
    <r>
      <t>40+41+(44-441)</t>
    </r>
    <r>
      <rPr>
        <sz val="10"/>
        <color indexed="64"/>
        <rFont val="Arial"/>
        <family val="2"/>
      </rPr>
      <t/>
    </r>
  </si>
  <si>
    <t>Cuentas por pagar a partes relacionadas</t>
  </si>
  <si>
    <t>43+462</t>
  </si>
  <si>
    <t>Cuentas Individuales</t>
  </si>
  <si>
    <t>Reservas técnicas</t>
  </si>
  <si>
    <t xml:space="preserve">     Fondos para contingencias y desgravamen</t>
  </si>
  <si>
    <t xml:space="preserve">    Otras reservas técnicas</t>
  </si>
  <si>
    <t>Provisiones</t>
  </si>
  <si>
    <t>Otros pasivos</t>
  </si>
  <si>
    <t>TOTAL PASIVO</t>
  </si>
  <si>
    <t>40+41+42+43+44+45+46+47+48+4967</t>
  </si>
  <si>
    <t>PATRIMONIO</t>
  </si>
  <si>
    <t>Reserva Legal</t>
  </si>
  <si>
    <t>Otras Reservas</t>
  </si>
  <si>
    <t>57-572</t>
  </si>
  <si>
    <t>Resultados No Realizados</t>
  </si>
  <si>
    <t>Resultados Acumulados</t>
  </si>
  <si>
    <t>Resultado del Ejercicio</t>
  </si>
  <si>
    <t>TOTAL PATRIMONIO</t>
  </si>
  <si>
    <t>56+57+58+59</t>
  </si>
  <si>
    <t>TOTAL PASIVO Y PATRIMONIO</t>
  </si>
  <si>
    <t>40+41+42+43+44+45+46+47+48+4967+56+57+58+59</t>
  </si>
  <si>
    <t>ESTADO DEL RESULTADO INTEGRAL</t>
  </si>
  <si>
    <t>(FORMA B)</t>
  </si>
  <si>
    <t>ESTADO DE RESULTADOS</t>
  </si>
  <si>
    <t>Ingresos Ordinarios</t>
  </si>
  <si>
    <t>Cotizaciones o aportes de los asociados para cubrir gastos </t>
  </si>
  <si>
    <t>Alquileres</t>
  </si>
  <si>
    <t>Intereses y comisiones sobre colocaciones</t>
  </si>
  <si>
    <t>Ventas de bienes y servicios</t>
  </si>
  <si>
    <t>Otros</t>
  </si>
  <si>
    <t>75-754-75991</t>
  </si>
  <si>
    <t>Total Ingresos Ordinarios</t>
  </si>
  <si>
    <t>Costos y gastos</t>
  </si>
  <si>
    <t>Intereses sobre aportes</t>
  </si>
  <si>
    <t>Costo de bienes y servicios vendidos</t>
  </si>
  <si>
    <t>Gastos de Personal y Directores</t>
  </si>
  <si>
    <t>Gastos por Servicios Recibidos de Terceros</t>
  </si>
  <si>
    <r>
      <t xml:space="preserve">Gastos por tributos </t>
    </r>
    <r>
      <rPr>
        <strike/>
        <sz val="10"/>
        <color rgb="FFFF0000"/>
        <rFont val="Arial Narrow"/>
        <family val="2"/>
      </rPr>
      <t/>
    </r>
  </si>
  <si>
    <t>Depreciación, Amortización y Deterioro</t>
  </si>
  <si>
    <t>66+68-687-689</t>
  </si>
  <si>
    <t>Provisiones por créditos</t>
  </si>
  <si>
    <t>Provisiones de cuentas por cobrar a partes relacionadas y otras cuentas por cobrar</t>
  </si>
  <si>
    <t>Otras provisiones</t>
  </si>
  <si>
    <t>Deterioro de inversiones</t>
  </si>
  <si>
    <t>6874+6875</t>
  </si>
  <si>
    <t>Inversiones financieras</t>
  </si>
  <si>
    <t>Inversiones en subsidiarias, asociadas y negocios conjuntos</t>
  </si>
  <si>
    <t>Ajuste de Reservas técnicas</t>
  </si>
  <si>
    <t>Total Gastos</t>
  </si>
  <si>
    <t>Resultado de Operación</t>
  </si>
  <si>
    <t>Otros Ingresos y gastos</t>
  </si>
  <si>
    <t xml:space="preserve">  Ingresos Financieros</t>
  </si>
  <si>
    <t>77-7723-777</t>
  </si>
  <si>
    <t xml:space="preserve"> Gastos financieros </t>
  </si>
  <si>
    <t>67-677-67313</t>
  </si>
  <si>
    <t xml:space="preserve"> Valorización de activos financieros </t>
  </si>
  <si>
    <t>777-677</t>
  </si>
  <si>
    <t xml:space="preserve"> Otros ingresos y gastos </t>
  </si>
  <si>
    <t>65-657</t>
  </si>
  <si>
    <t xml:space="preserve"> Resultado del Ejercicio (Excedente o Déficit) </t>
  </si>
  <si>
    <t>Total Otros Ingresos y Gastos</t>
  </si>
  <si>
    <t>al 30 de Abril de 2026 y 2025</t>
  </si>
  <si>
    <t>Por el año terminado al 30 de abril 2026 y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</si>
</sst>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"/>
    <numFmt numFmtId="165" formatCode="#,##0;\(#,##0\)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indexed="64"/>
      <name val="Arial"/>
      <family val="2"/>
    </font>
    <font>
      <strike/>
      <sz val="10"/>
      <color rgb="FFFF0000"/>
      <name val="Arial Narrow"/>
      <family val="2"/>
    </font>
    <font>
      <b/>
      <sz val="11"/>
      <color theme="1"/>
      <name val="Aptos Narrow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0" fillId="0" borderId="0" xfId="0" applyFont="1" applyFill="1"/>
    <xf numFmtId="0" fontId="5" fillId="0" borderId="0" xfId="0" applyFont="1" applyAlignment="1">
      <alignment horizontal="left" vertical="center"/>
    </xf>
    <xf numFmtId="0" fontId="6" fillId="0" borderId="0" xfId="0" applyFont="1"/>
    <xf numFmtId="3" fontId="0" fillId="0" borderId="0" xfId="0" applyNumberFormat="1" applyFont="1" applyFill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0" fontId="6" fillId="0" borderId="0" xfId="0" quotePrefix="1" applyFont="1" applyAlignment="1">
      <alignment horizontal="left"/>
    </xf>
    <xf numFmtId="0" fontId="6" fillId="0" borderId="0" xfId="0" applyFont="1" applyAlignment="1">
      <alignment horizontal="left" vertical="center" indent="1"/>
    </xf>
    <xf numFmtId="3" fontId="0" fillId="0" borderId="1" xfId="0" applyNumberFormat="1" applyFont="1" applyFill="1" applyBorder="1"/>
    <xf numFmtId="3" fontId="4" fillId="0" borderId="0" xfId="0" applyNumberFormat="1" applyFont="1" applyFill="1"/>
    <xf numFmtId="164" fontId="6" fillId="0" borderId="0" xfId="0" quotePrefix="1" applyNumberFormat="1" applyFont="1" applyAlignment="1">
      <alignment horizontal="left"/>
    </xf>
    <xf numFmtId="3" fontId="4" fillId="0" borderId="2" xfId="0" applyNumberFormat="1" applyFont="1" applyFill="1" applyBorder="1"/>
    <xf numFmtId="0" fontId="0" fillId="0" borderId="0" xfId="0" applyFont="1"/>
    <xf numFmtId="3" fontId="0" fillId="0" borderId="3" xfId="0" applyNumberFormat="1" applyFont="1" applyFill="1" applyBorder="1"/>
    <xf numFmtId="165" fontId="0" fillId="0" borderId="0" xfId="0" applyNumberFormat="1" applyFont="1" applyFill="1"/>
    <xf numFmtId="3" fontId="0" fillId="0" borderId="0" xfId="0" applyNumberFormat="1" applyFont="1"/>
    <xf numFmtId="3" fontId="0" fillId="0" borderId="1" xfId="0" applyNumberFormat="1" applyFont="1" applyBorder="1"/>
    <xf numFmtId="3" fontId="4" fillId="0" borderId="0" xfId="0" applyNumberFormat="1" applyFont="1"/>
    <xf numFmtId="0" fontId="6" fillId="0" borderId="0" xfId="0" applyFont="1" applyAlignment="1">
      <alignment horizontal="left" vertical="center" indent="2"/>
    </xf>
    <xf numFmtId="3" fontId="0" fillId="0" borderId="3" xfId="0" applyNumberFormat="1" applyFont="1" applyBorder="1"/>
    <xf numFmtId="165" fontId="0" fillId="0" borderId="0" xfId="0" applyNumberFormat="1" applyFont="1"/>
    <xf numFmtId="165" fontId="0" fillId="0" borderId="1" xfId="0" applyNumberFormat="1" applyFont="1" applyBorder="1"/>
    <xf numFmtId="165" fontId="4" fillId="0" borderId="1" xfId="0" applyNumberFormat="1" applyFont="1" applyBorder="1"/>
    <xf numFmtId="165" fontId="4" fillId="0" borderId="2" xfId="0" applyNumberFormat="1" applyFont="1" applyBorder="1"/>
    <xf numFmtId="165" fontId="4" fillId="0" borderId="0" xfId="0" applyNumberFormat="1" applyFont="1"/>
    <xf numFmtId="165" fontId="0" fillId="0" borderId="1" xfId="0" applyNumberFormat="1" applyFont="1" applyFill="1" applyBorder="1"/>
    <xf numFmtId="49" fontId="4" fillId="0" borderId="1" xfId="0" applyNumberFormat="1" applyFont="1" applyFill="1" applyBorder="1" applyAlignment="1">
      <alignment horizontal="center" vertical="center"/>
    </xf>
    <xf numFmtId="3" fontId="7" fillId="0" borderId="0" xfId="0" applyNumberFormat="1" applyFont="1" applyFill="1"/>
    <xf numFmtId="3" fontId="0" fillId="0" borderId="0" xfId="0" applyNumberFormat="1"/>
    <xf numFmtId="3" fontId="0" fillId="0" borderId="0" xfId="0" applyNumberFormat="1" applyFont="1" applyFill="1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</cellXfs>
  <cellStyles count="2">
    <cellStyle name="Normal" xfId="0" builtinId="0"/>
    <cellStyle name="Normal 2" xfId="1" xr:uid="{DD54DDCE-8005-4C48-B5B9-98047FDE79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BD3FC-96BE-4D84-922E-7D64535EA931}">
  <dimension ref="B2:F62"/>
  <sheetViews>
    <sheetView tabSelected="1" workbookViewId="0">
      <selection activeCell="H8" sqref="H8"/>
    </sheetView>
  </sheetViews>
  <sheetFormatPr baseColWidth="10" defaultRowHeight="15" x14ac:dyDescent="0.25"/>
  <cols>
    <col min="1" max="1" width="3.85546875" customWidth="1"/>
    <col min="2" max="2" width="37.28515625" style="15" customWidth="1"/>
    <col min="3" max="3" width="16.85546875" style="15" hidden="1" customWidth="1"/>
    <col min="4" max="4" width="14.7109375" style="4" customWidth="1"/>
    <col min="5" max="5" width="16.42578125" style="1" customWidth="1"/>
  </cols>
  <sheetData>
    <row r="2" spans="2:5" ht="16.5" x14ac:dyDescent="0.25">
      <c r="B2" s="33" t="s">
        <v>0</v>
      </c>
      <c r="C2" s="33"/>
      <c r="D2" s="33"/>
    </row>
    <row r="3" spans="2:5" ht="16.5" x14ac:dyDescent="0.25">
      <c r="B3" s="33" t="s">
        <v>1</v>
      </c>
      <c r="C3" s="33"/>
      <c r="D3" s="33"/>
    </row>
    <row r="4" spans="2:5" ht="16.5" x14ac:dyDescent="0.3">
      <c r="B4" s="2"/>
      <c r="C4" s="3"/>
    </row>
    <row r="5" spans="2:5" ht="16.5" x14ac:dyDescent="0.25">
      <c r="B5" s="33" t="s">
        <v>2</v>
      </c>
      <c r="C5" s="33"/>
      <c r="D5" s="33"/>
    </row>
    <row r="6" spans="2:5" ht="16.5" x14ac:dyDescent="0.25">
      <c r="B6" s="33" t="s">
        <v>3</v>
      </c>
      <c r="C6" s="33"/>
      <c r="D6" s="33"/>
    </row>
    <row r="7" spans="2:5" ht="16.5" x14ac:dyDescent="0.25">
      <c r="B7" s="33" t="s">
        <v>118</v>
      </c>
      <c r="C7" s="33"/>
      <c r="D7" s="33"/>
    </row>
    <row r="8" spans="2:5" ht="16.5" x14ac:dyDescent="0.25">
      <c r="B8" s="33" t="s">
        <v>4</v>
      </c>
      <c r="C8" s="33"/>
      <c r="D8" s="33"/>
    </row>
    <row r="9" spans="2:5" ht="16.5" x14ac:dyDescent="0.25">
      <c r="B9" s="5"/>
      <c r="C9" s="5"/>
      <c r="D9" s="29">
        <v>2026</v>
      </c>
      <c r="E9" s="29">
        <v>2025</v>
      </c>
    </row>
    <row r="10" spans="2:5" ht="16.5" x14ac:dyDescent="0.3">
      <c r="B10" s="6" t="s">
        <v>5</v>
      </c>
      <c r="C10" s="3"/>
    </row>
    <row r="11" spans="2:5" ht="16.5" x14ac:dyDescent="0.3">
      <c r="B11" s="7" t="s">
        <v>6</v>
      </c>
      <c r="C11" s="8">
        <v>10</v>
      </c>
      <c r="D11" s="4">
        <v>3767609</v>
      </c>
      <c r="E11" s="4">
        <v>2078649</v>
      </c>
    </row>
    <row r="12" spans="2:5" ht="16.5" x14ac:dyDescent="0.3">
      <c r="B12" s="7" t="s">
        <v>7</v>
      </c>
      <c r="C12" s="8">
        <v>11</v>
      </c>
      <c r="E12" s="4"/>
    </row>
    <row r="13" spans="2:5" ht="16.5" x14ac:dyDescent="0.3">
      <c r="B13" s="7" t="s">
        <v>8</v>
      </c>
      <c r="C13" s="8">
        <v>111</v>
      </c>
      <c r="E13" s="4"/>
    </row>
    <row r="14" spans="2:5" ht="16.5" x14ac:dyDescent="0.3">
      <c r="B14" s="7" t="s">
        <v>9</v>
      </c>
      <c r="C14" s="9" t="s">
        <v>10</v>
      </c>
      <c r="E14" s="4"/>
    </row>
    <row r="15" spans="2:5" ht="16.5" x14ac:dyDescent="0.3">
      <c r="B15" s="7" t="s">
        <v>11</v>
      </c>
      <c r="C15" s="8" t="s">
        <v>12</v>
      </c>
      <c r="E15" s="4"/>
    </row>
    <row r="16" spans="2:5" ht="16.5" x14ac:dyDescent="0.3">
      <c r="B16" s="7" t="s">
        <v>13</v>
      </c>
      <c r="C16" s="8" t="s">
        <v>14</v>
      </c>
      <c r="E16" s="4"/>
    </row>
    <row r="17" spans="2:5" ht="16.5" x14ac:dyDescent="0.3">
      <c r="B17" s="7" t="s">
        <v>15</v>
      </c>
      <c r="C17" s="9" t="s">
        <v>16</v>
      </c>
      <c r="E17" s="4"/>
    </row>
    <row r="18" spans="2:5" ht="16.5" x14ac:dyDescent="0.3">
      <c r="B18" s="7" t="s">
        <v>17</v>
      </c>
      <c r="C18" s="9" t="s">
        <v>18</v>
      </c>
      <c r="E18" s="4"/>
    </row>
    <row r="19" spans="2:5" ht="16.5" x14ac:dyDescent="0.3">
      <c r="B19" s="7" t="s">
        <v>19</v>
      </c>
      <c r="C19" s="8" t="s">
        <v>20</v>
      </c>
      <c r="D19" s="4">
        <v>359957</v>
      </c>
      <c r="E19" s="4">
        <v>394590</v>
      </c>
    </row>
    <row r="20" spans="2:5" ht="16.5" x14ac:dyDescent="0.3">
      <c r="B20" s="7" t="s">
        <v>21</v>
      </c>
      <c r="C20" s="8" t="s">
        <v>22</v>
      </c>
      <c r="E20" s="4"/>
    </row>
    <row r="21" spans="2:5" ht="16.5" x14ac:dyDescent="0.3">
      <c r="B21" s="7" t="s">
        <v>23</v>
      </c>
      <c r="C21" s="8">
        <v>1409</v>
      </c>
      <c r="D21" s="17">
        <f>-D19</f>
        <v>-359957</v>
      </c>
      <c r="E21" s="17">
        <v>-394590</v>
      </c>
    </row>
    <row r="22" spans="2:5" ht="16.5" x14ac:dyDescent="0.3">
      <c r="B22" s="7" t="s">
        <v>24</v>
      </c>
      <c r="C22" s="8" t="s">
        <v>25</v>
      </c>
      <c r="D22" s="4">
        <v>864822</v>
      </c>
      <c r="E22" s="4">
        <v>1535951</v>
      </c>
    </row>
    <row r="23" spans="2:5" ht="16.5" x14ac:dyDescent="0.3">
      <c r="B23" s="7" t="s">
        <v>26</v>
      </c>
      <c r="C23" s="8" t="s">
        <v>27</v>
      </c>
      <c r="E23" s="4"/>
    </row>
    <row r="24" spans="2:5" ht="16.5" x14ac:dyDescent="0.3">
      <c r="B24" s="7" t="s">
        <v>28</v>
      </c>
      <c r="C24" s="3" t="s">
        <v>29</v>
      </c>
      <c r="D24" s="4">
        <v>4696</v>
      </c>
      <c r="E24" s="4">
        <v>14681</v>
      </c>
    </row>
    <row r="25" spans="2:5" ht="16.5" x14ac:dyDescent="0.3">
      <c r="B25" s="7" t="s">
        <v>30</v>
      </c>
      <c r="C25" s="8" t="s">
        <v>31</v>
      </c>
      <c r="E25" s="4"/>
    </row>
    <row r="26" spans="2:5" ht="16.5" x14ac:dyDescent="0.3">
      <c r="B26" s="7" t="s">
        <v>32</v>
      </c>
      <c r="C26" s="8" t="s">
        <v>33</v>
      </c>
      <c r="E26" s="4"/>
    </row>
    <row r="27" spans="2:5" ht="16.5" x14ac:dyDescent="0.3">
      <c r="B27" s="10" t="s">
        <v>34</v>
      </c>
      <c r="C27" s="8" t="s">
        <v>35</v>
      </c>
      <c r="E27" s="4"/>
    </row>
    <row r="28" spans="2:5" ht="16.5" x14ac:dyDescent="0.3">
      <c r="B28" s="10" t="s">
        <v>36</v>
      </c>
      <c r="C28" s="8" t="s">
        <v>37</v>
      </c>
      <c r="E28" s="4"/>
    </row>
    <row r="29" spans="2:5" ht="16.5" x14ac:dyDescent="0.3">
      <c r="B29" s="7" t="s">
        <v>38</v>
      </c>
      <c r="C29" s="8" t="s">
        <v>39</v>
      </c>
      <c r="D29" s="4">
        <v>142809552</v>
      </c>
      <c r="E29" s="4">
        <v>154796587</v>
      </c>
    </row>
    <row r="30" spans="2:5" ht="16.5" x14ac:dyDescent="0.3">
      <c r="B30" s="7" t="s">
        <v>40</v>
      </c>
      <c r="C30" s="8" t="s">
        <v>41</v>
      </c>
      <c r="D30" s="4">
        <v>4720262</v>
      </c>
      <c r="E30" s="4">
        <v>5143533</v>
      </c>
    </row>
    <row r="31" spans="2:5" ht="16.5" x14ac:dyDescent="0.3">
      <c r="B31" s="7" t="s">
        <v>42</v>
      </c>
      <c r="C31" s="8" t="s">
        <v>43</v>
      </c>
      <c r="D31" s="4">
        <v>391954</v>
      </c>
      <c r="E31" s="4">
        <v>415608</v>
      </c>
    </row>
    <row r="32" spans="2:5" ht="16.5" x14ac:dyDescent="0.3">
      <c r="B32" s="7" t="s">
        <v>44</v>
      </c>
      <c r="C32" s="8">
        <v>27</v>
      </c>
      <c r="E32" s="4"/>
    </row>
    <row r="33" spans="2:6" ht="16.5" x14ac:dyDescent="0.3">
      <c r="B33" s="7" t="s">
        <v>45</v>
      </c>
      <c r="C33" s="8" t="s">
        <v>46</v>
      </c>
      <c r="D33" s="11">
        <v>13039</v>
      </c>
      <c r="E33" s="11">
        <v>163451</v>
      </c>
    </row>
    <row r="34" spans="2:6" ht="16.5" x14ac:dyDescent="0.3">
      <c r="B34" s="6" t="s">
        <v>47</v>
      </c>
      <c r="C34" s="8" t="s">
        <v>48</v>
      </c>
      <c r="D34" s="12">
        <f>SUM(D11:D33)</f>
        <v>152571934</v>
      </c>
      <c r="E34" s="12">
        <f>SUM(E11:E33)</f>
        <v>164148460</v>
      </c>
    </row>
    <row r="35" spans="2:6" ht="16.5" x14ac:dyDescent="0.3">
      <c r="B35" s="7"/>
      <c r="C35" s="13" t="s">
        <v>49</v>
      </c>
      <c r="E35" s="4"/>
    </row>
    <row r="36" spans="2:6" ht="16.5" x14ac:dyDescent="0.3">
      <c r="B36" s="3"/>
      <c r="C36" s="8"/>
      <c r="E36" s="4"/>
    </row>
    <row r="37" spans="2:6" ht="16.5" x14ac:dyDescent="0.3">
      <c r="B37" s="6" t="s">
        <v>50</v>
      </c>
      <c r="C37" s="8"/>
      <c r="E37" s="4"/>
      <c r="F37" s="31"/>
    </row>
    <row r="38" spans="2:6" ht="16.5" x14ac:dyDescent="0.3">
      <c r="B38" s="7" t="s">
        <v>51</v>
      </c>
      <c r="C38" s="8">
        <v>441</v>
      </c>
      <c r="D38" s="4">
        <v>7881025.0800000001</v>
      </c>
      <c r="E38" s="4">
        <v>7421150.2900000019</v>
      </c>
      <c r="F38" s="4"/>
    </row>
    <row r="39" spans="2:6" ht="16.5" x14ac:dyDescent="0.3">
      <c r="B39" s="7" t="s">
        <v>52</v>
      </c>
      <c r="C39" s="8" t="s">
        <v>53</v>
      </c>
      <c r="D39" s="4">
        <v>1138994.92</v>
      </c>
      <c r="E39" s="4">
        <v>2704833.7099999981</v>
      </c>
      <c r="F39" s="4"/>
    </row>
    <row r="40" spans="2:6" ht="16.5" x14ac:dyDescent="0.3">
      <c r="B40" s="7" t="s">
        <v>54</v>
      </c>
      <c r="C40" s="8">
        <v>45</v>
      </c>
      <c r="E40" s="4"/>
      <c r="F40" s="4"/>
    </row>
    <row r="41" spans="2:6" ht="16.5" x14ac:dyDescent="0.3">
      <c r="B41" s="7" t="s">
        <v>55</v>
      </c>
      <c r="C41" s="8" t="s">
        <v>56</v>
      </c>
      <c r="D41" s="4">
        <v>236033.5</v>
      </c>
      <c r="E41" s="4">
        <v>1615402</v>
      </c>
      <c r="F41" s="4"/>
    </row>
    <row r="42" spans="2:6" ht="16.5" x14ac:dyDescent="0.3">
      <c r="B42" s="7" t="s">
        <v>57</v>
      </c>
      <c r="C42" s="8" t="s">
        <v>58</v>
      </c>
      <c r="E42" s="4"/>
      <c r="F42" s="4"/>
    </row>
    <row r="43" spans="2:6" ht="16.5" x14ac:dyDescent="0.3">
      <c r="B43" s="7" t="s">
        <v>59</v>
      </c>
      <c r="C43" s="8">
        <v>471</v>
      </c>
      <c r="D43" s="30">
        <v>37304971</v>
      </c>
      <c r="E43" s="4">
        <v>38428307</v>
      </c>
      <c r="F43" s="4"/>
    </row>
    <row r="44" spans="2:6" ht="16.5" x14ac:dyDescent="0.3">
      <c r="B44" s="7" t="s">
        <v>60</v>
      </c>
      <c r="C44" s="8">
        <v>472</v>
      </c>
      <c r="D44" s="30">
        <v>612956</v>
      </c>
      <c r="E44" s="4">
        <v>614670.46</v>
      </c>
      <c r="F44" s="4"/>
    </row>
    <row r="45" spans="2:6" ht="16.5" x14ac:dyDescent="0.3">
      <c r="B45" s="10" t="s">
        <v>61</v>
      </c>
      <c r="C45" s="8">
        <v>4721</v>
      </c>
      <c r="D45" s="30"/>
      <c r="E45" s="4"/>
      <c r="F45" s="4"/>
    </row>
    <row r="46" spans="2:6" ht="16.5" x14ac:dyDescent="0.3">
      <c r="B46" s="10" t="s">
        <v>62</v>
      </c>
      <c r="C46" s="8">
        <v>4722</v>
      </c>
      <c r="D46" s="30"/>
      <c r="E46" s="4"/>
      <c r="F46" s="4"/>
    </row>
    <row r="47" spans="2:6" ht="16.5" x14ac:dyDescent="0.3">
      <c r="B47" s="7" t="s">
        <v>63</v>
      </c>
      <c r="C47" s="8">
        <v>48</v>
      </c>
      <c r="D47" s="30">
        <v>518412</v>
      </c>
      <c r="E47" s="4">
        <v>1165721</v>
      </c>
      <c r="F47" s="4"/>
    </row>
    <row r="48" spans="2:6" ht="16.5" x14ac:dyDescent="0.3">
      <c r="B48" s="7" t="s">
        <v>64</v>
      </c>
      <c r="C48" s="8">
        <v>4967</v>
      </c>
      <c r="D48" s="11"/>
      <c r="E48" s="11"/>
      <c r="F48" s="32"/>
    </row>
    <row r="49" spans="2:5" ht="16.5" x14ac:dyDescent="0.3">
      <c r="B49" s="6" t="s">
        <v>65</v>
      </c>
      <c r="C49" s="8" t="s">
        <v>66</v>
      </c>
      <c r="D49" s="12">
        <f>SUM(D38:D48)</f>
        <v>47692392.5</v>
      </c>
      <c r="E49" s="12">
        <f>SUM(E38:E48)</f>
        <v>51950084.460000001</v>
      </c>
    </row>
    <row r="50" spans="2:5" ht="16.5" x14ac:dyDescent="0.3">
      <c r="B50" s="3"/>
      <c r="C50" s="8"/>
      <c r="E50" s="4"/>
    </row>
    <row r="51" spans="2:5" ht="16.5" x14ac:dyDescent="0.3">
      <c r="B51" s="6" t="s">
        <v>67</v>
      </c>
      <c r="C51" s="8"/>
      <c r="E51" s="4"/>
    </row>
    <row r="52" spans="2:5" ht="16.5" x14ac:dyDescent="0.3">
      <c r="B52" s="7" t="s">
        <v>68</v>
      </c>
      <c r="C52" s="8">
        <v>572</v>
      </c>
      <c r="E52" s="4"/>
    </row>
    <row r="53" spans="2:5" ht="16.5" x14ac:dyDescent="0.3">
      <c r="B53" s="7" t="s">
        <v>69</v>
      </c>
      <c r="C53" s="8" t="s">
        <v>70</v>
      </c>
      <c r="E53" s="4"/>
    </row>
    <row r="54" spans="2:5" ht="16.5" x14ac:dyDescent="0.3">
      <c r="B54" s="7" t="s">
        <v>71</v>
      </c>
      <c r="C54" s="8">
        <v>56</v>
      </c>
      <c r="D54" s="4">
        <v>129626741.5</v>
      </c>
      <c r="E54" s="4">
        <v>139450525.69999999</v>
      </c>
    </row>
    <row r="55" spans="2:5" ht="16.5" x14ac:dyDescent="0.3">
      <c r="B55" s="7" t="s">
        <v>72</v>
      </c>
      <c r="C55" s="8">
        <v>58</v>
      </c>
      <c r="D55" s="17">
        <f>-25898416+1796618.5</f>
        <v>-24101797.5</v>
      </c>
      <c r="E55" s="17">
        <f>-28267634+1796619</f>
        <v>-26471015</v>
      </c>
    </row>
    <row r="56" spans="2:5" ht="16.5" x14ac:dyDescent="0.3">
      <c r="B56" s="7" t="s">
        <v>73</v>
      </c>
      <c r="C56" s="8">
        <v>59</v>
      </c>
      <c r="D56" s="28">
        <v>-645403</v>
      </c>
      <c r="E56" s="28">
        <v>-781136</v>
      </c>
    </row>
    <row r="57" spans="2:5" ht="16.5" x14ac:dyDescent="0.3">
      <c r="B57" s="6" t="s">
        <v>74</v>
      </c>
      <c r="C57" s="8" t="s">
        <v>75</v>
      </c>
      <c r="D57" s="12">
        <f>SUM(D54:D56)</f>
        <v>104879541</v>
      </c>
      <c r="E57" s="12">
        <f>SUM(E54:E56)</f>
        <v>112198374.69999999</v>
      </c>
    </row>
    <row r="58" spans="2:5" ht="16.5" x14ac:dyDescent="0.3">
      <c r="B58" s="3"/>
      <c r="C58" s="8"/>
      <c r="E58" s="4"/>
    </row>
    <row r="59" spans="2:5" ht="16.5" x14ac:dyDescent="0.3">
      <c r="B59" s="6" t="s">
        <v>76</v>
      </c>
      <c r="C59" s="8" t="s">
        <v>77</v>
      </c>
      <c r="D59" s="14">
        <f>+D49+D57</f>
        <v>152571933.5</v>
      </c>
      <c r="E59" s="14">
        <f>+E49+E57+1</f>
        <v>164148460.16</v>
      </c>
    </row>
    <row r="60" spans="2:5" ht="15.75" thickBot="1" x14ac:dyDescent="0.3">
      <c r="D60" s="16"/>
      <c r="E60" s="16"/>
    </row>
    <row r="61" spans="2:5" ht="15.75" thickTop="1" x14ac:dyDescent="0.25">
      <c r="E61" s="4"/>
    </row>
    <row r="62" spans="2:5" x14ac:dyDescent="0.25">
      <c r="E62" s="4"/>
    </row>
  </sheetData>
  <mergeCells count="6">
    <mergeCell ref="B8:D8"/>
    <mergeCell ref="B2:D2"/>
    <mergeCell ref="B3:D3"/>
    <mergeCell ref="B5:D5"/>
    <mergeCell ref="B6:D6"/>
    <mergeCell ref="B7:D7"/>
  </mergeCells>
  <pageMargins left="1.9685039370078741" right="0.70866141732283472" top="0.31496062992125984" bottom="0.31496062992125984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46059-0CD5-4CA6-8177-CD56632BC464}">
  <dimension ref="B2:E47"/>
  <sheetViews>
    <sheetView workbookViewId="0">
      <selection activeCell="G45" sqref="G45"/>
    </sheetView>
  </sheetViews>
  <sheetFormatPr baseColWidth="10" defaultRowHeight="15" x14ac:dyDescent="0.25"/>
  <cols>
    <col min="1" max="1" width="6.140625" style="15" customWidth="1"/>
    <col min="2" max="2" width="51.42578125" style="15" customWidth="1"/>
    <col min="3" max="3" width="11.42578125" style="15" hidden="1" customWidth="1"/>
    <col min="4" max="4" width="11.42578125" style="18"/>
    <col min="5" max="16384" width="11.42578125" style="15"/>
  </cols>
  <sheetData>
    <row r="2" spans="2:5" ht="16.5" x14ac:dyDescent="0.25">
      <c r="B2" s="33" t="s">
        <v>0</v>
      </c>
      <c r="C2" s="33"/>
      <c r="D2" s="33"/>
    </row>
    <row r="3" spans="2:5" ht="16.5" x14ac:dyDescent="0.25">
      <c r="B3" s="33" t="s">
        <v>1</v>
      </c>
      <c r="C3" s="33"/>
      <c r="D3" s="33"/>
    </row>
    <row r="4" spans="2:5" ht="16.5" x14ac:dyDescent="0.3">
      <c r="B4" s="3"/>
      <c r="C4" s="3"/>
    </row>
    <row r="5" spans="2:5" ht="16.5" x14ac:dyDescent="0.25">
      <c r="B5" s="33" t="s">
        <v>78</v>
      </c>
      <c r="C5" s="33"/>
      <c r="D5" s="33"/>
    </row>
    <row r="6" spans="2:5" ht="16.5" x14ac:dyDescent="0.25">
      <c r="B6" s="33" t="s">
        <v>79</v>
      </c>
      <c r="C6" s="33"/>
      <c r="D6" s="33"/>
    </row>
    <row r="7" spans="2:5" ht="16.5" x14ac:dyDescent="0.25">
      <c r="B7" s="34"/>
      <c r="C7" s="34"/>
    </row>
    <row r="8" spans="2:5" ht="16.5" x14ac:dyDescent="0.25">
      <c r="B8" s="33" t="s">
        <v>80</v>
      </c>
      <c r="C8" s="33"/>
      <c r="D8" s="33"/>
    </row>
    <row r="9" spans="2:5" ht="16.5" x14ac:dyDescent="0.25">
      <c r="B9" s="33" t="s">
        <v>119</v>
      </c>
      <c r="C9" s="33"/>
      <c r="D9" s="33"/>
    </row>
    <row r="10" spans="2:5" ht="16.5" x14ac:dyDescent="0.25">
      <c r="B10" s="33" t="s">
        <v>4</v>
      </c>
      <c r="C10" s="33"/>
      <c r="D10" s="33"/>
    </row>
    <row r="11" spans="2:5" ht="16.5" x14ac:dyDescent="0.3">
      <c r="B11" s="8"/>
      <c r="C11" s="3"/>
    </row>
    <row r="12" spans="2:5" ht="16.5" x14ac:dyDescent="0.3">
      <c r="B12" s="2"/>
      <c r="C12" s="3"/>
      <c r="D12" s="29">
        <v>2026</v>
      </c>
      <c r="E12" s="29">
        <v>2025</v>
      </c>
    </row>
    <row r="13" spans="2:5" ht="16.5" x14ac:dyDescent="0.3">
      <c r="B13" s="2" t="s">
        <v>81</v>
      </c>
      <c r="C13" s="8"/>
    </row>
    <row r="14" spans="2:5" ht="16.5" x14ac:dyDescent="0.3">
      <c r="B14" s="10" t="s">
        <v>82</v>
      </c>
      <c r="C14" s="8">
        <v>75991</v>
      </c>
      <c r="D14" s="18">
        <v>126862</v>
      </c>
      <c r="E14" s="18">
        <f>440661-274262-35124</f>
        <v>131275</v>
      </c>
    </row>
    <row r="15" spans="2:5" ht="16.5" x14ac:dyDescent="0.3">
      <c r="B15" s="10" t="s">
        <v>83</v>
      </c>
      <c r="C15" s="8">
        <v>754</v>
      </c>
      <c r="D15" s="18">
        <v>797386</v>
      </c>
      <c r="E15" s="18">
        <v>804577</v>
      </c>
    </row>
    <row r="16" spans="2:5" ht="16.5" x14ac:dyDescent="0.3">
      <c r="B16" s="10" t="s">
        <v>84</v>
      </c>
      <c r="C16" s="8">
        <v>7723</v>
      </c>
      <c r="D16" s="18">
        <v>5217</v>
      </c>
      <c r="E16" s="18">
        <v>9319</v>
      </c>
    </row>
    <row r="17" spans="2:5" ht="16.5" x14ac:dyDescent="0.3">
      <c r="B17" s="10" t="s">
        <v>85</v>
      </c>
      <c r="C17" s="8">
        <v>70</v>
      </c>
      <c r="E17" s="18"/>
    </row>
    <row r="18" spans="2:5" ht="16.5" x14ac:dyDescent="0.3">
      <c r="B18" s="10" t="s">
        <v>86</v>
      </c>
      <c r="C18" s="8" t="s">
        <v>87</v>
      </c>
      <c r="D18" s="19">
        <v>55522</v>
      </c>
      <c r="E18" s="19">
        <v>93476</v>
      </c>
    </row>
    <row r="19" spans="2:5" ht="16.5" x14ac:dyDescent="0.3">
      <c r="B19" s="2" t="s">
        <v>88</v>
      </c>
      <c r="C19" s="8"/>
      <c r="D19" s="20">
        <f>SUM(D14:D18)</f>
        <v>984987</v>
      </c>
      <c r="E19" s="20">
        <f>SUM(E14:E18)</f>
        <v>1038647</v>
      </c>
    </row>
    <row r="20" spans="2:5" ht="16.5" x14ac:dyDescent="0.3">
      <c r="B20" s="8"/>
      <c r="C20" s="8"/>
      <c r="E20" s="18"/>
    </row>
    <row r="21" spans="2:5" ht="16.5" x14ac:dyDescent="0.3">
      <c r="B21" s="2" t="s">
        <v>89</v>
      </c>
      <c r="C21" s="8"/>
      <c r="E21" s="18"/>
    </row>
    <row r="22" spans="2:5" ht="16.5" x14ac:dyDescent="0.3">
      <c r="B22" s="10" t="s">
        <v>90</v>
      </c>
      <c r="C22" s="8">
        <v>67313</v>
      </c>
      <c r="E22" s="18"/>
    </row>
    <row r="23" spans="2:5" ht="16.5" x14ac:dyDescent="0.3">
      <c r="B23" s="10" t="s">
        <v>91</v>
      </c>
      <c r="C23" s="8">
        <v>69</v>
      </c>
      <c r="D23" s="23">
        <v>-12929</v>
      </c>
      <c r="E23" s="23">
        <v>-17236</v>
      </c>
    </row>
    <row r="24" spans="2:5" ht="16.5" x14ac:dyDescent="0.3">
      <c r="B24" s="10" t="s">
        <v>92</v>
      </c>
      <c r="C24" s="8">
        <v>62</v>
      </c>
      <c r="D24" s="23">
        <v>-913201</v>
      </c>
      <c r="E24" s="23">
        <v>-850697</v>
      </c>
    </row>
    <row r="25" spans="2:5" ht="16.5" x14ac:dyDescent="0.3">
      <c r="B25" s="10" t="s">
        <v>93</v>
      </c>
      <c r="C25" s="8">
        <v>63</v>
      </c>
      <c r="D25" s="23">
        <v>-161656</v>
      </c>
      <c r="E25" s="23">
        <v>-318630</v>
      </c>
    </row>
    <row r="26" spans="2:5" ht="16.5" x14ac:dyDescent="0.3">
      <c r="B26" s="10" t="s">
        <v>94</v>
      </c>
      <c r="C26" s="8">
        <v>64</v>
      </c>
      <c r="D26" s="23">
        <v>-61546</v>
      </c>
      <c r="E26" s="23">
        <v>-83683</v>
      </c>
    </row>
    <row r="27" spans="2:5" ht="16.5" x14ac:dyDescent="0.3">
      <c r="B27" s="10" t="s">
        <v>95</v>
      </c>
      <c r="C27" s="8" t="s">
        <v>96</v>
      </c>
      <c r="D27" s="23">
        <v>-387122</v>
      </c>
      <c r="E27" s="23">
        <v>-350923</v>
      </c>
    </row>
    <row r="28" spans="2:5" ht="16.5" x14ac:dyDescent="0.3">
      <c r="B28" s="10" t="s">
        <v>97</v>
      </c>
      <c r="C28" s="8">
        <v>6871</v>
      </c>
      <c r="E28" s="18"/>
    </row>
    <row r="29" spans="2:5" ht="16.5" x14ac:dyDescent="0.3">
      <c r="B29" s="10" t="s">
        <v>98</v>
      </c>
      <c r="C29" s="8">
        <v>6872</v>
      </c>
      <c r="E29" s="18"/>
    </row>
    <row r="30" spans="2:5" ht="16.5" x14ac:dyDescent="0.3">
      <c r="B30" s="10" t="s">
        <v>99</v>
      </c>
      <c r="C30" s="8">
        <v>689</v>
      </c>
      <c r="E30" s="18"/>
    </row>
    <row r="31" spans="2:5" ht="16.5" x14ac:dyDescent="0.3">
      <c r="B31" s="10" t="s">
        <v>100</v>
      </c>
      <c r="C31" s="8" t="s">
        <v>101</v>
      </c>
      <c r="E31" s="18"/>
    </row>
    <row r="32" spans="2:5" ht="16.5" x14ac:dyDescent="0.3">
      <c r="B32" s="21" t="s">
        <v>102</v>
      </c>
      <c r="C32" s="8">
        <v>6874</v>
      </c>
      <c r="E32" s="18"/>
    </row>
    <row r="33" spans="2:5" ht="16.5" x14ac:dyDescent="0.3">
      <c r="B33" s="21" t="s">
        <v>103</v>
      </c>
      <c r="C33" s="8">
        <v>6875</v>
      </c>
      <c r="E33" s="18"/>
    </row>
    <row r="34" spans="2:5" ht="16.5" x14ac:dyDescent="0.3">
      <c r="B34" s="10" t="s">
        <v>104</v>
      </c>
      <c r="C34" s="8">
        <v>657</v>
      </c>
      <c r="D34" s="19"/>
      <c r="E34" s="19"/>
    </row>
    <row r="35" spans="2:5" ht="16.5" x14ac:dyDescent="0.3">
      <c r="B35" s="2" t="s">
        <v>105</v>
      </c>
      <c r="C35" s="8"/>
      <c r="D35" s="27">
        <f>SUM(D22:D34)</f>
        <v>-1536454</v>
      </c>
      <c r="E35" s="27">
        <f>SUM(E22:E34)</f>
        <v>-1621169</v>
      </c>
    </row>
    <row r="36" spans="2:5" ht="16.5" x14ac:dyDescent="0.3">
      <c r="B36" s="8"/>
      <c r="C36" s="8"/>
      <c r="E36" s="18"/>
    </row>
    <row r="37" spans="2:5" ht="16.5" x14ac:dyDescent="0.3">
      <c r="B37" s="2" t="s">
        <v>106</v>
      </c>
      <c r="C37" s="8"/>
      <c r="E37" s="18"/>
    </row>
    <row r="38" spans="2:5" ht="16.5" x14ac:dyDescent="0.3">
      <c r="B38" s="8"/>
      <c r="C38" s="8"/>
      <c r="E38" s="18"/>
    </row>
    <row r="39" spans="2:5" ht="16.5" x14ac:dyDescent="0.3">
      <c r="B39" s="2" t="s">
        <v>107</v>
      </c>
      <c r="C39" s="8"/>
      <c r="E39" s="18"/>
    </row>
    <row r="40" spans="2:5" ht="16.5" x14ac:dyDescent="0.3">
      <c r="B40" s="10" t="s">
        <v>108</v>
      </c>
      <c r="C40" s="8" t="s">
        <v>109</v>
      </c>
      <c r="D40" s="18">
        <v>153306</v>
      </c>
      <c r="E40" s="18">
        <v>38558</v>
      </c>
    </row>
    <row r="41" spans="2:5" ht="16.5" x14ac:dyDescent="0.3">
      <c r="B41" s="10" t="s">
        <v>110</v>
      </c>
      <c r="C41" s="8" t="s">
        <v>111</v>
      </c>
      <c r="D41" s="23">
        <v>-36854</v>
      </c>
      <c r="E41" s="23">
        <v>-21135</v>
      </c>
    </row>
    <row r="42" spans="2:5" ht="16.5" x14ac:dyDescent="0.3">
      <c r="B42" s="10" t="s">
        <v>112</v>
      </c>
      <c r="C42" s="8" t="s">
        <v>113</v>
      </c>
      <c r="D42" s="23"/>
      <c r="E42" s="23"/>
    </row>
    <row r="43" spans="2:5" ht="16.5" x14ac:dyDescent="0.3">
      <c r="B43" s="10" t="s">
        <v>114</v>
      </c>
      <c r="C43" s="8" t="s">
        <v>115</v>
      </c>
      <c r="D43" s="24">
        <f>1773-212161</f>
        <v>-210388</v>
      </c>
      <c r="E43" s="24">
        <f>15212-231249</f>
        <v>-216037</v>
      </c>
    </row>
    <row r="44" spans="2:5" ht="16.5" x14ac:dyDescent="0.3">
      <c r="B44" s="2" t="s">
        <v>117</v>
      </c>
      <c r="C44" s="3"/>
      <c r="D44" s="25">
        <f>SUM(D40:D43)</f>
        <v>-93936</v>
      </c>
      <c r="E44" s="25">
        <f>SUM(E40:E43)</f>
        <v>-198614</v>
      </c>
    </row>
    <row r="45" spans="2:5" ht="16.5" x14ac:dyDescent="0.3">
      <c r="B45" s="2" t="s">
        <v>116</v>
      </c>
      <c r="C45" s="8">
        <v>89</v>
      </c>
      <c r="D45" s="26">
        <f>+D19+D35+D44</f>
        <v>-645403</v>
      </c>
      <c r="E45" s="26">
        <f>+E19+E35+E44</f>
        <v>-781136</v>
      </c>
    </row>
    <row r="46" spans="2:5" ht="15.75" thickBot="1" x14ac:dyDescent="0.3">
      <c r="D46" s="22"/>
      <c r="E46" s="22"/>
    </row>
    <row r="47" spans="2:5" ht="15.75" thickTop="1" x14ac:dyDescent="0.25">
      <c r="E47" s="18"/>
    </row>
  </sheetData>
  <mergeCells count="8">
    <mergeCell ref="B9:D9"/>
    <mergeCell ref="B10:D10"/>
    <mergeCell ref="B7:C7"/>
    <mergeCell ref="B2:D2"/>
    <mergeCell ref="B3:D3"/>
    <mergeCell ref="B5:D5"/>
    <mergeCell ref="B6:D6"/>
    <mergeCell ref="B8:D8"/>
  </mergeCells>
  <pageMargins left="1.5748031496062993" right="0.70866141732283472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Estado Financiero</vt:lpstr>
      <vt:lpstr>Estado de Resultado Integral</vt:lpstr>
      <vt:lpstr>'Estado de Resultado Integral'!Área_de_impresión</vt:lpstr>
      <vt:lpstr>'Estado Financiero'!Área_de_impresión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SESDIS31</dc:creator>
  <cp:lastModifiedBy>SESDIS31</cp:lastModifiedBy>
  <cp:lastPrinted>2026-05-18T17:17:02Z</cp:lastPrinted>
  <dcterms:created xsi:type="dcterms:W3CDTF">2026-03-12T13:26:08Z</dcterms:created>
  <dcterms:modified xsi:type="dcterms:W3CDTF">2026-07-22T21:37:23Z</dcterms:modified>
</cp:coreProperties>
</file>